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7"/>
  <workbookPr defaultThemeVersion="124226"/>
  <bookViews>
    <workbookView xWindow="0" yWindow="456" windowWidth="19416" windowHeight="11016" activeTab="0"/>
  </bookViews>
  <sheets>
    <sheet name="Points" sheetId="2" r:id="rId1"/>
    <sheet name="Instructions" sheetId="4" r:id="rId2"/>
    <sheet name="Look Up" sheetId="3" state="hidden" r:id="rId3"/>
  </sheets>
  <definedNames>
    <definedName name="Position">'Look Up'!$B$2:$B$11</definedName>
    <definedName name="_xlnm.Print_Area" localSheetId="0">'Points'!$A$1:$P$71</definedName>
  </definedNames>
  <calcPr calcId="125725"/>
  <extLst/>
</workbook>
</file>

<file path=xl/sharedStrings.xml><?xml version="1.0" encoding="utf-8"?>
<sst xmlns="http://schemas.openxmlformats.org/spreadsheetml/2006/main" count="237" uniqueCount="80">
  <si>
    <t>For tied events enter 1st=, 2nd=, or 3rd= from the drop down list</t>
  </si>
  <si>
    <t>For events where a team has declared enter "Dec" from the drop down list</t>
  </si>
  <si>
    <t>For disqualifications enter "DQ" from the drop down list</t>
  </si>
  <si>
    <t>The referee's scoring tickets should be sent to the Registrations Secretary with the above</t>
  </si>
  <si>
    <t>When complete this results document should be emailed to regsec@microleaguenw.org.uk</t>
  </si>
  <si>
    <t>All team managers and the referee should be informed of the final points,declared events and disqualifications at the end of the Gala.They should all sign indicating their agreement with the final result</t>
  </si>
  <si>
    <t>Weatherfield B</t>
  </si>
  <si>
    <t>12/u</t>
  </si>
  <si>
    <t>10/u</t>
  </si>
  <si>
    <t>11/u</t>
  </si>
  <si>
    <t>All Galas swum under ASA Laws</t>
  </si>
  <si>
    <t>Points 4:3:2:1</t>
  </si>
  <si>
    <t>Girls</t>
  </si>
  <si>
    <t>Medley Relay</t>
  </si>
  <si>
    <t>Boys</t>
  </si>
  <si>
    <t>9 yr</t>
  </si>
  <si>
    <t>Freestyle Relay</t>
  </si>
  <si>
    <t>10 yr</t>
  </si>
  <si>
    <t>2 Lengths Breaststroke</t>
  </si>
  <si>
    <t>2 Lengths Backstroke</t>
  </si>
  <si>
    <t>2 Lengths Butterfly</t>
  </si>
  <si>
    <t>2 Lengths Freestyle</t>
  </si>
  <si>
    <t>1 Length Butterfly</t>
  </si>
  <si>
    <t>Mixed</t>
  </si>
  <si>
    <t>8 x 1 Length Cannon</t>
  </si>
  <si>
    <t>1G &amp; 1B each Age Group</t>
  </si>
  <si>
    <t>Result Sheet for the Home Gala of: </t>
  </si>
  <si>
    <t>Date: </t>
  </si>
  <si>
    <t>Pos</t>
  </si>
  <si>
    <t>Pnts</t>
  </si>
  <si>
    <t>Cum</t>
  </si>
  <si>
    <t>Lane 1</t>
  </si>
  <si>
    <t>Lane 2</t>
  </si>
  <si>
    <t>Lane 3</t>
  </si>
  <si>
    <t>Lane 4</t>
  </si>
  <si>
    <t>1st</t>
  </si>
  <si>
    <t>2nd</t>
  </si>
  <si>
    <t>3rd</t>
  </si>
  <si>
    <t>4th</t>
  </si>
  <si>
    <t>1st=</t>
  </si>
  <si>
    <t>2nd=</t>
  </si>
  <si>
    <t>3rd=</t>
  </si>
  <si>
    <t>DQ</t>
  </si>
  <si>
    <t>Dec</t>
  </si>
  <si>
    <t>Points</t>
  </si>
  <si>
    <t>Positions and Points up to Event 12</t>
  </si>
  <si>
    <t>Position and Points up to Event 36</t>
  </si>
  <si>
    <t>Position and Points up to Event 48</t>
  </si>
  <si>
    <t>Position and Points up to Event 24</t>
  </si>
  <si>
    <t>and Signatures</t>
  </si>
  <si>
    <t>Trumpton A</t>
  </si>
  <si>
    <t>Fairview A</t>
  </si>
  <si>
    <t>Gotham A</t>
  </si>
  <si>
    <t>Final Positions &amp; Scores</t>
  </si>
  <si>
    <t>Team Managers' Names</t>
  </si>
  <si>
    <t>Referee's Name &amp; Signature</t>
  </si>
  <si>
    <t>Lost Points</t>
  </si>
  <si>
    <t>Awarded</t>
  </si>
  <si>
    <t>Lost</t>
  </si>
  <si>
    <t>These columns</t>
  </si>
  <si>
    <t>should sum to 10</t>
  </si>
  <si>
    <t>The spreadsheet will calculate the running total points and positions</t>
  </si>
  <si>
    <t>An error message will appear in column T if positions have been incorrectly entered</t>
  </si>
  <si>
    <t xml:space="preserve">Use the dropdown list of positions in the blue columns to enter the result of each event. Eg </t>
  </si>
  <si>
    <t>This workbook has a hidden sheet 'LookUp' and some cells are protected</t>
  </si>
  <si>
    <t>There is no password controlling the Workbook protection</t>
  </si>
  <si>
    <t>Further Information</t>
  </si>
  <si>
    <t>User Instructions</t>
  </si>
  <si>
    <t>You do not need to enter points, the spreadsheet will calculate the points that should be awarded per position and event</t>
  </si>
  <si>
    <t>All Teamsheets should be signed by the respective team managers and sent to the</t>
  </si>
  <si>
    <t>Results and Tables are available at www.microleaguenw.org.uk</t>
  </si>
  <si>
    <t>Registrations Secretary, within 3 days following the date of the gala.</t>
  </si>
  <si>
    <r>
      <t xml:space="preserve">Medley Relay </t>
    </r>
    <r>
      <rPr>
        <sz val="9"/>
        <color theme="1"/>
        <rFont val="Arial"/>
        <family val="2"/>
      </rPr>
      <t>(2 Lengths Div A)</t>
    </r>
  </si>
  <si>
    <t>1 Length Breaststroke (2 Lengths Div A)</t>
  </si>
  <si>
    <t>1 Length Backstroke (2 Lengths Div A)</t>
  </si>
  <si>
    <t>1 Length Butterfly (2 Lengths Div A)</t>
  </si>
  <si>
    <t>1 Length Freestyle (2 Lengths Div A)</t>
  </si>
  <si>
    <t>Freestyle Relay (2 Lengths Div A)</t>
  </si>
  <si>
    <t>J1 Names</t>
  </si>
  <si>
    <t>MICRO LEAGUE OF THE NORTH WEST (affiliated to SE NW Ltd)</t>
  </si>
</sst>
</file>

<file path=xl/styles.xml><?xml version="1.0" encoding="utf-8"?>
<styleSheet xmlns="http://schemas.openxmlformats.org/spreadsheetml/2006/main">
  <numFmts count="3">
    <numFmt numFmtId="164" formatCode="[$-F800]dddd\,\ mmmm\ dd\,\ yyyy"/>
    <numFmt numFmtId="165" formatCode="#,##0;\-#,##0;#"/>
    <numFmt numFmtId="166" formatCode="#,##0.0;\-#,##0.0;#"/>
  </numFmts>
  <fonts count="18">
    <font>
      <sz val="10"/>
      <name val="Arial"/>
      <family val="2"/>
    </font>
    <font>
      <b/>
      <sz val="10"/>
      <name val="Arial"/>
      <family val="2"/>
    </font>
    <font>
      <b/>
      <i/>
      <sz val="10"/>
      <name val="Arial"/>
      <family val="2"/>
    </font>
    <font>
      <sz val="8"/>
      <name val="Arial"/>
      <family val="2"/>
    </font>
    <font>
      <b/>
      <sz val="12"/>
      <name val="Arial"/>
      <family val="2"/>
    </font>
    <font>
      <sz val="12"/>
      <name val="Arial"/>
      <family val="2"/>
    </font>
    <font>
      <sz val="9"/>
      <name val="Arial"/>
      <family val="2"/>
    </font>
    <font>
      <b/>
      <sz val="9"/>
      <name val="Arial"/>
      <family val="2"/>
    </font>
    <font>
      <b/>
      <i/>
      <sz val="12"/>
      <name val="Arial"/>
      <family val="2"/>
    </font>
    <font>
      <i/>
      <sz val="9"/>
      <name val="Arial"/>
      <family val="2"/>
    </font>
    <font>
      <b/>
      <i/>
      <sz val="9"/>
      <name val="Arial"/>
      <family val="2"/>
    </font>
    <font>
      <sz val="10"/>
      <color indexed="10"/>
      <name val="Arial"/>
      <family val="2"/>
    </font>
    <font>
      <sz val="10"/>
      <color indexed="22"/>
      <name val="Arial"/>
      <family val="2"/>
    </font>
    <font>
      <sz val="9"/>
      <color theme="1"/>
      <name val="Arial"/>
      <family val="2"/>
    </font>
    <font>
      <sz val="12"/>
      <color theme="1"/>
      <name val="Arial"/>
      <family val="2"/>
    </font>
    <font>
      <sz val="12"/>
      <color rgb="FFFF0000"/>
      <name val="Calibri"/>
      <family val="2"/>
      <scheme val="minor"/>
    </font>
    <font>
      <sz val="10"/>
      <color rgb="FFFF0000"/>
      <name val="Arial"/>
      <family val="2"/>
    </font>
    <font>
      <sz val="10"/>
      <color theme="7" tint="0.5999900102615356"/>
      <name val="Arial"/>
      <family val="2"/>
    </font>
  </fonts>
  <fills count="4">
    <fill>
      <patternFill/>
    </fill>
    <fill>
      <patternFill patternType="gray125"/>
    </fill>
    <fill>
      <patternFill patternType="solid">
        <fgColor indexed="31"/>
        <bgColor indexed="64"/>
      </patternFill>
    </fill>
    <fill>
      <patternFill patternType="solid">
        <fgColor indexed="43"/>
        <bgColor indexed="64"/>
      </patternFill>
    </fill>
  </fills>
  <borders count="43">
    <border>
      <left/>
      <right/>
      <top/>
      <bottom/>
      <diagonal/>
    </border>
    <border>
      <left/>
      <right style="thin"/>
      <top/>
      <bottom/>
    </border>
    <border>
      <left style="thin"/>
      <right style="thin"/>
      <top/>
      <bottom style="thin"/>
    </border>
    <border>
      <left/>
      <right style="thin"/>
      <top/>
      <bottom style="thin"/>
    </border>
    <border>
      <left style="thin"/>
      <right style="thin"/>
      <top style="thin"/>
      <bottom/>
    </border>
    <border>
      <left/>
      <right/>
      <top/>
      <bottom style="thin"/>
    </border>
    <border>
      <left style="thin"/>
      <right style="thin"/>
      <top style="thin"/>
      <bottom style="thin"/>
    </border>
    <border>
      <left style="medium"/>
      <right style="thin"/>
      <top style="thin"/>
      <bottom/>
    </border>
    <border>
      <left/>
      <right style="medium"/>
      <top/>
      <bottom/>
    </border>
    <border>
      <left style="medium"/>
      <right style="thin"/>
      <top/>
      <bottom style="thin"/>
    </border>
    <border>
      <left/>
      <right style="medium"/>
      <top/>
      <bottom style="thin"/>
    </border>
    <border>
      <left style="medium"/>
      <right/>
      <top/>
      <bottom style="thin"/>
    </border>
    <border>
      <left/>
      <right/>
      <top style="thin"/>
      <bottom style="thin"/>
    </border>
    <border>
      <left/>
      <right/>
      <top style="thin"/>
      <bottom/>
    </border>
    <border>
      <left/>
      <right style="thin"/>
      <top style="thin"/>
      <bottom/>
    </border>
    <border>
      <left style="thin"/>
      <right/>
      <top/>
      <bottom style="thin"/>
    </border>
    <border>
      <left style="medium"/>
      <right/>
      <top style="medium"/>
      <bottom/>
    </border>
    <border>
      <left/>
      <right/>
      <top style="medium"/>
      <bottom/>
    </border>
    <border>
      <left style="medium"/>
      <right/>
      <top/>
      <bottom style="medium"/>
    </border>
    <border>
      <left/>
      <right/>
      <top/>
      <bottom style="medium"/>
    </border>
    <border>
      <left style="medium"/>
      <right/>
      <top/>
      <bottom/>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thin"/>
      <right/>
      <top style="thin"/>
      <bottom/>
    </border>
    <border>
      <left style="medium"/>
      <right style="thin"/>
      <top style="thin"/>
      <bottom style="thin"/>
    </border>
    <border>
      <left style="mediumDashed"/>
      <right/>
      <top style="medium"/>
      <bottom/>
    </border>
    <border>
      <left/>
      <right style="medium"/>
      <top style="medium"/>
      <bottom/>
    </border>
    <border>
      <left style="mediumDashed"/>
      <right/>
      <top/>
      <bottom/>
    </border>
    <border>
      <left/>
      <right style="medium"/>
      <top/>
      <bottom style="medium"/>
    </border>
    <border>
      <left style="thin"/>
      <right/>
      <top/>
      <bottom/>
    </border>
    <border>
      <left style="thin"/>
      <right style="thin"/>
      <top/>
      <bottom/>
    </border>
    <border>
      <left style="mediumDashed"/>
      <right/>
      <top/>
      <bottom style="medium"/>
    </border>
    <border>
      <left style="medium"/>
      <right style="thin"/>
      <top style="medium"/>
      <bottom/>
    </border>
    <border>
      <left style="thin"/>
      <right style="thin"/>
      <top style="medium"/>
      <botto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style="medium"/>
      <right/>
      <top style="thin"/>
      <bottom style="thin"/>
    </border>
    <border>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7">
    <xf numFmtId="0" fontId="0" fillId="0" borderId="0" xfId="0"/>
    <xf numFmtId="0" fontId="0" fillId="0" borderId="1" xfId="0" applyBorder="1"/>
    <xf numFmtId="0" fontId="6" fillId="0" borderId="2" xfId="0" applyFont="1" applyBorder="1" applyAlignment="1">
      <alignment horizontal="center"/>
    </xf>
    <xf numFmtId="0" fontId="6" fillId="0" borderId="3" xfId="0" applyFont="1" applyBorder="1" applyAlignment="1">
      <alignment horizontal="center"/>
    </xf>
    <xf numFmtId="0" fontId="5" fillId="0" borderId="4" xfId="0" applyFont="1" applyBorder="1" applyAlignment="1">
      <alignment horizontal="center"/>
    </xf>
    <xf numFmtId="0" fontId="4" fillId="0" borderId="2" xfId="0" applyFont="1" applyBorder="1" applyAlignment="1">
      <alignment horizontal="center"/>
    </xf>
    <xf numFmtId="0" fontId="6" fillId="0" borderId="5" xfId="0" applyFont="1" applyBorder="1" applyAlignment="1">
      <alignment horizontal="left"/>
    </xf>
    <xf numFmtId="0" fontId="6" fillId="0" borderId="6" xfId="0" applyFont="1" applyBorder="1"/>
    <xf numFmtId="0" fontId="5" fillId="0" borderId="7" xfId="0" applyFont="1" applyBorder="1" applyAlignment="1">
      <alignment horizontal="center"/>
    </xf>
    <xf numFmtId="0" fontId="4" fillId="0" borderId="8" xfId="0" applyFont="1" applyBorder="1" applyAlignment="1">
      <alignment horizontal="center"/>
    </xf>
    <xf numFmtId="0" fontId="8" fillId="0" borderId="9" xfId="0" applyFont="1" applyBorder="1" applyAlignment="1">
      <alignment horizontal="center"/>
    </xf>
    <xf numFmtId="0" fontId="4" fillId="0" borderId="10" xfId="0" applyFont="1" applyBorder="1" applyAlignment="1">
      <alignment horizontal="center"/>
    </xf>
    <xf numFmtId="0" fontId="6" fillId="0" borderId="10" xfId="0" applyFont="1" applyBorder="1"/>
    <xf numFmtId="0" fontId="10" fillId="0" borderId="11" xfId="0" applyFont="1" applyBorder="1" applyAlignment="1">
      <alignment horizontal="center"/>
    </xf>
    <xf numFmtId="0" fontId="0" fillId="0" borderId="0" xfId="0" applyProtection="1">
      <protection hidden="1"/>
    </xf>
    <xf numFmtId="0" fontId="9" fillId="2" borderId="11" xfId="0" applyFont="1" applyFill="1" applyBorder="1" applyAlignment="1" applyProtection="1">
      <alignment horizontal="center"/>
      <protection locked="0"/>
    </xf>
    <xf numFmtId="0" fontId="0" fillId="3" borderId="12" xfId="0" applyFill="1" applyBorder="1" applyProtection="1">
      <protection locked="0"/>
    </xf>
    <xf numFmtId="164" fontId="0" fillId="3" borderId="12" xfId="0" applyNumberFormat="1" applyFill="1" applyBorder="1" applyProtection="1">
      <protection locked="0"/>
    </xf>
    <xf numFmtId="0" fontId="0" fillId="3" borderId="13" xfId="0" applyFill="1" applyBorder="1" applyProtection="1">
      <protection locked="0"/>
    </xf>
    <xf numFmtId="0" fontId="0" fillId="3" borderId="14" xfId="0" applyFill="1" applyBorder="1" applyProtection="1">
      <protection locked="0"/>
    </xf>
    <xf numFmtId="0" fontId="0" fillId="3" borderId="0" xfId="0" applyFill="1" applyBorder="1"/>
    <xf numFmtId="0" fontId="0" fillId="3" borderId="1" xfId="0" applyFill="1" applyBorder="1"/>
    <xf numFmtId="0" fontId="0" fillId="3" borderId="0" xfId="0" applyFill="1" applyBorder="1" applyProtection="1">
      <protection locked="0"/>
    </xf>
    <xf numFmtId="0" fontId="0" fillId="0" borderId="14" xfId="0" applyBorder="1"/>
    <xf numFmtId="0" fontId="0" fillId="3" borderId="15" xfId="0" applyFill="1" applyBorder="1"/>
    <xf numFmtId="0" fontId="0" fillId="3" borderId="5" xfId="0" applyFill="1" applyBorder="1"/>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5" fillId="3" borderId="16" xfId="0" applyFont="1" applyFill="1" applyBorder="1"/>
    <xf numFmtId="0" fontId="5" fillId="3" borderId="20" xfId="0" applyFont="1" applyFill="1" applyBorder="1" applyAlignment="1">
      <alignment horizontal="left"/>
    </xf>
    <xf numFmtId="0" fontId="0" fillId="0" borderId="0" xfId="0" quotePrefix="1"/>
    <xf numFmtId="0" fontId="8" fillId="2" borderId="21" xfId="0" applyFont="1" applyFill="1" applyBorder="1" applyAlignment="1">
      <alignment horizontal="center"/>
    </xf>
    <xf numFmtId="0" fontId="4" fillId="0" borderId="22" xfId="0" applyFont="1" applyBorder="1"/>
    <xf numFmtId="0" fontId="0" fillId="0" borderId="23" xfId="0" applyBorder="1"/>
    <xf numFmtId="0" fontId="4" fillId="3" borderId="12" xfId="0" applyFont="1" applyFill="1" applyBorder="1" applyProtection="1">
      <protection locked="0"/>
    </xf>
    <xf numFmtId="0" fontId="4" fillId="0" borderId="24" xfId="0" applyFont="1" applyFill="1" applyBorder="1" applyAlignment="1">
      <alignment horizontal="left"/>
    </xf>
    <xf numFmtId="0" fontId="0" fillId="0" borderId="25" xfId="0" applyBorder="1"/>
    <xf numFmtId="0" fontId="6" fillId="0" borderId="4" xfId="0" applyFont="1" applyBorder="1"/>
    <xf numFmtId="0" fontId="6" fillId="0" borderId="2" xfId="0" applyFont="1" applyBorder="1"/>
    <xf numFmtId="0" fontId="6" fillId="0" borderId="26" xfId="0" applyFont="1" applyBorder="1"/>
    <xf numFmtId="0" fontId="6" fillId="0" borderId="15" xfId="0" applyFont="1" applyBorder="1"/>
    <xf numFmtId="0" fontId="6" fillId="0" borderId="3" xfId="0" applyFont="1" applyBorder="1"/>
    <xf numFmtId="0" fontId="6" fillId="0" borderId="13" xfId="0" applyFont="1" applyBorder="1"/>
    <xf numFmtId="0" fontId="9" fillId="2" borderId="27" xfId="0" applyFont="1" applyFill="1" applyBorder="1" applyAlignment="1" applyProtection="1">
      <alignment horizontal="center"/>
      <protection locked="0"/>
    </xf>
    <xf numFmtId="0" fontId="0" fillId="3" borderId="28" xfId="0" applyFill="1" applyBorder="1" applyProtection="1">
      <protection locked="0"/>
    </xf>
    <xf numFmtId="0" fontId="0" fillId="3" borderId="17" xfId="0" applyFill="1" applyBorder="1" applyProtection="1">
      <protection locked="0"/>
    </xf>
    <xf numFmtId="0" fontId="0" fillId="3" borderId="29" xfId="0" applyFill="1" applyBorder="1" applyProtection="1">
      <protection locked="0"/>
    </xf>
    <xf numFmtId="0" fontId="0" fillId="3" borderId="30" xfId="0" applyFill="1" applyBorder="1" applyProtection="1">
      <protection locked="0"/>
    </xf>
    <xf numFmtId="0" fontId="0" fillId="3" borderId="8" xfId="0" applyFill="1" applyBorder="1" applyProtection="1">
      <protection locked="0"/>
    </xf>
    <xf numFmtId="0" fontId="0" fillId="3" borderId="19" xfId="0" applyFill="1" applyBorder="1" applyProtection="1">
      <protection locked="0"/>
    </xf>
    <xf numFmtId="0" fontId="0" fillId="3" borderId="31" xfId="0" applyFill="1" applyBorder="1" applyProtection="1">
      <protection locked="0"/>
    </xf>
    <xf numFmtId="165" fontId="0" fillId="0" borderId="32" xfId="0" applyNumberFormat="1" applyBorder="1" applyAlignment="1">
      <alignment horizontal="center"/>
    </xf>
    <xf numFmtId="0" fontId="11" fillId="0" borderId="1" xfId="0" applyFont="1" applyBorder="1"/>
    <xf numFmtId="165" fontId="0" fillId="0" borderId="32" xfId="0" applyNumberFormat="1" applyBorder="1"/>
    <xf numFmtId="165" fontId="0" fillId="0" borderId="15" xfId="0" applyNumberFormat="1" applyBorder="1" applyAlignment="1">
      <alignment horizontal="center"/>
    </xf>
    <xf numFmtId="166" fontId="0" fillId="0" borderId="32" xfId="0" applyNumberFormat="1" applyBorder="1" applyAlignment="1">
      <alignment horizontal="center"/>
    </xf>
    <xf numFmtId="0" fontId="3" fillId="0" borderId="32" xfId="0" applyFont="1" applyBorder="1" applyAlignment="1">
      <alignment horizontal="center"/>
    </xf>
    <xf numFmtId="0" fontId="3" fillId="0" borderId="1" xfId="0" applyFont="1" applyBorder="1" applyAlignment="1">
      <alignment horizontal="center"/>
    </xf>
    <xf numFmtId="0" fontId="3" fillId="0" borderId="15" xfId="0" applyFont="1" applyFill="1" applyBorder="1" applyAlignment="1">
      <alignment horizontal="center"/>
    </xf>
    <xf numFmtId="0" fontId="3" fillId="0" borderId="3" xfId="0" applyFont="1" applyBorder="1" applyAlignment="1">
      <alignment horizontal="center"/>
    </xf>
    <xf numFmtId="165" fontId="0" fillId="0" borderId="4" xfId="0" applyNumberFormat="1" applyBorder="1" applyAlignment="1">
      <alignment horizontal="center"/>
    </xf>
    <xf numFmtId="165" fontId="0" fillId="0" borderId="33" xfId="0" applyNumberFormat="1" applyBorder="1" applyAlignment="1">
      <alignment horizontal="center"/>
    </xf>
    <xf numFmtId="165" fontId="0" fillId="0" borderId="33" xfId="0" applyNumberFormat="1" applyBorder="1"/>
    <xf numFmtId="165" fontId="0" fillId="0" borderId="2" xfId="0" applyNumberFormat="1" applyBorder="1" applyAlignment="1">
      <alignment horizontal="center"/>
    </xf>
    <xf numFmtId="165" fontId="0" fillId="0" borderId="0" xfId="0" applyNumberFormat="1"/>
    <xf numFmtId="0" fontId="1" fillId="0" borderId="0" xfId="0" applyFont="1"/>
    <xf numFmtId="0" fontId="0" fillId="0" borderId="0" xfId="0" applyAlignment="1">
      <alignment wrapText="1"/>
    </xf>
    <xf numFmtId="0" fontId="12" fillId="3" borderId="34" xfId="0" applyFont="1" applyFill="1" applyBorder="1"/>
    <xf numFmtId="0" fontId="13" fillId="0" borderId="5" xfId="0" applyFont="1" applyBorder="1" applyAlignment="1">
      <alignment horizontal="left"/>
    </xf>
    <xf numFmtId="0" fontId="14" fillId="3" borderId="16" xfId="0" applyFont="1" applyFill="1" applyBorder="1"/>
    <xf numFmtId="0" fontId="15" fillId="3" borderId="18" xfId="0" applyFont="1" applyFill="1" applyBorder="1"/>
    <xf numFmtId="0" fontId="16" fillId="3" borderId="34" xfId="0" applyFont="1" applyFill="1" applyBorder="1"/>
    <xf numFmtId="0" fontId="12" fillId="3" borderId="19" xfId="0" applyFont="1" applyFill="1" applyBorder="1"/>
    <xf numFmtId="0" fontId="0" fillId="3" borderId="31" xfId="0" applyFill="1" applyBorder="1"/>
    <xf numFmtId="0" fontId="15" fillId="3" borderId="17" xfId="0" applyFont="1" applyFill="1" applyBorder="1" applyProtection="1">
      <protection locked="0"/>
    </xf>
    <xf numFmtId="0" fontId="15" fillId="3" borderId="28" xfId="0" applyFont="1" applyFill="1" applyBorder="1" applyProtection="1">
      <protection locked="0"/>
    </xf>
    <xf numFmtId="0" fontId="15" fillId="3" borderId="29" xfId="0" applyFont="1" applyFill="1" applyBorder="1" applyProtection="1">
      <protection locked="0"/>
    </xf>
    <xf numFmtId="0" fontId="16" fillId="3" borderId="18" xfId="0" applyFont="1" applyFill="1" applyBorder="1"/>
    <xf numFmtId="0" fontId="15" fillId="3" borderId="19" xfId="0" applyFont="1" applyFill="1" applyBorder="1"/>
    <xf numFmtId="0" fontId="15" fillId="3" borderId="31" xfId="0" applyFont="1" applyFill="1" applyBorder="1"/>
    <xf numFmtId="0" fontId="8" fillId="2" borderId="35" xfId="0" applyFont="1" applyFill="1" applyBorder="1" applyAlignment="1">
      <alignment horizontal="center"/>
    </xf>
    <xf numFmtId="0" fontId="4" fillId="0" borderId="36" xfId="0" applyFont="1" applyBorder="1"/>
    <xf numFmtId="0" fontId="0" fillId="0" borderId="29" xfId="0" applyBorder="1"/>
    <xf numFmtId="0" fontId="15" fillId="3" borderId="20" xfId="0" applyFont="1" applyFill="1" applyBorder="1" applyProtection="1">
      <protection locked="0"/>
    </xf>
    <xf numFmtId="0" fontId="15" fillId="3" borderId="0" xfId="0" applyFont="1" applyFill="1" applyBorder="1" applyProtection="1">
      <protection locked="0"/>
    </xf>
    <xf numFmtId="0" fontId="17" fillId="3" borderId="16" xfId="0" applyFont="1" applyFill="1" applyBorder="1" applyAlignment="1" applyProtection="1">
      <alignment/>
      <protection locked="0"/>
    </xf>
    <xf numFmtId="0" fontId="17" fillId="0" borderId="17" xfId="0" applyFont="1" applyBorder="1" applyAlignment="1">
      <alignment/>
    </xf>
    <xf numFmtId="0" fontId="17" fillId="0" borderId="29" xfId="0" applyFont="1" applyBorder="1" applyAlignment="1">
      <alignment/>
    </xf>
    <xf numFmtId="0" fontId="17" fillId="0" borderId="20" xfId="0" applyFont="1" applyBorder="1" applyAlignment="1">
      <alignment/>
    </xf>
    <xf numFmtId="0" fontId="17" fillId="0" borderId="0" xfId="0" applyFont="1" applyBorder="1" applyAlignment="1">
      <alignment/>
    </xf>
    <xf numFmtId="0" fontId="17" fillId="0" borderId="8" xfId="0" applyFont="1" applyBorder="1" applyAlignment="1">
      <alignment/>
    </xf>
    <xf numFmtId="0" fontId="17" fillId="0" borderId="18" xfId="0" applyFont="1" applyBorder="1" applyAlignment="1">
      <alignment/>
    </xf>
    <xf numFmtId="0" fontId="17" fillId="0" borderId="19" xfId="0" applyFont="1" applyBorder="1" applyAlignment="1">
      <alignment/>
    </xf>
    <xf numFmtId="0" fontId="17" fillId="0" borderId="31" xfId="0" applyFont="1" applyBorder="1" applyAlignment="1">
      <alignment/>
    </xf>
    <xf numFmtId="0" fontId="5" fillId="0" borderId="32" xfId="0" applyFont="1" applyBorder="1" applyAlignment="1">
      <alignment horizontal="center"/>
    </xf>
    <xf numFmtId="0" fontId="5" fillId="0" borderId="0" xfId="0" applyFont="1" applyBorder="1" applyAlignment="1">
      <alignment horizontal="center"/>
    </xf>
    <xf numFmtId="0" fontId="5" fillId="3" borderId="37" xfId="0" applyFont="1" applyFill="1" applyBorder="1" applyAlignment="1" applyProtection="1">
      <alignment horizontal="center"/>
      <protection locked="0"/>
    </xf>
    <xf numFmtId="0" fontId="5" fillId="3" borderId="38" xfId="0" applyFont="1" applyFill="1" applyBorder="1" applyAlignment="1" applyProtection="1">
      <alignment horizontal="center"/>
      <protection locked="0"/>
    </xf>
    <xf numFmtId="0" fontId="5" fillId="3" borderId="39" xfId="0" applyFont="1" applyFill="1" applyBorder="1" applyAlignment="1" applyProtection="1">
      <alignment horizontal="center"/>
      <protection locked="0"/>
    </xf>
    <xf numFmtId="0" fontId="7" fillId="0" borderId="40" xfId="0" applyFont="1" applyBorder="1" applyAlignment="1">
      <alignment horizontal="center"/>
    </xf>
    <xf numFmtId="0" fontId="7" fillId="0" borderId="12" xfId="0" applyFont="1" applyBorder="1" applyAlignment="1">
      <alignment horizontal="center"/>
    </xf>
    <xf numFmtId="0" fontId="5" fillId="0" borderId="15" xfId="0" applyFont="1" applyBorder="1" applyAlignment="1">
      <alignment horizontal="center"/>
    </xf>
    <xf numFmtId="0" fontId="5" fillId="0" borderId="5" xfId="0" applyFont="1" applyBorder="1" applyAlignment="1">
      <alignment horizontal="center"/>
    </xf>
    <xf numFmtId="0" fontId="3" fillId="0" borderId="26" xfId="0" applyFont="1" applyBorder="1" applyAlignment="1">
      <alignment horizontal="center"/>
    </xf>
    <xf numFmtId="0" fontId="3" fillId="0" borderId="14" xfId="0" applyFont="1" applyBorder="1" applyAlignment="1">
      <alignment horizontal="center"/>
    </xf>
    <xf numFmtId="0" fontId="3" fillId="0" borderId="32" xfId="0" applyFont="1" applyBorder="1" applyAlignment="1">
      <alignment horizontal="center"/>
    </xf>
    <xf numFmtId="0" fontId="3" fillId="0" borderId="1" xfId="0" applyFont="1" applyBorder="1" applyAlignment="1">
      <alignment horizontal="center"/>
    </xf>
    <xf numFmtId="0" fontId="4" fillId="0" borderId="0" xfId="0" applyFont="1" applyBorder="1" applyAlignment="1">
      <alignment horizontal="center"/>
    </xf>
    <xf numFmtId="0" fontId="1" fillId="3" borderId="4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1" fillId="3" borderId="42" xfId="0" applyFont="1" applyFill="1" applyBorder="1" applyAlignment="1" applyProtection="1">
      <alignment horizontal="center"/>
      <protection locked="0"/>
    </xf>
    <xf numFmtId="0" fontId="2" fillId="3" borderId="26" xfId="0" applyFont="1" applyFill="1" applyBorder="1" applyAlignment="1">
      <alignment horizontal="center"/>
    </xf>
    <xf numFmtId="0" fontId="2" fillId="3" borderId="13" xfId="0" applyFont="1" applyFill="1" applyBorder="1" applyAlignment="1">
      <alignment horizontal="center"/>
    </xf>
    <xf numFmtId="0" fontId="5" fillId="0" borderId="26" xfId="0" applyFont="1" applyBorder="1" applyAlignment="1">
      <alignment horizontal="center"/>
    </xf>
    <xf numFmtId="0" fontId="5" fillId="0" borderId="13"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3">
    <dxf>
      <font>
        <b/>
        <i val="0"/>
        <color indexed="9"/>
        <condense val="0"/>
        <extend val="0"/>
      </font>
      <fill>
        <patternFill>
          <bgColor indexed="10"/>
        </patternFill>
      </fill>
      <border>
        <left style="thin"/>
        <right style="thin"/>
        <top style="thin"/>
        <bottom style="thin"/>
      </border>
    </dxf>
    <dxf>
      <font>
        <color indexed="10"/>
        <condense val="0"/>
        <extend val="0"/>
      </font>
      <border/>
    </dxf>
    <dxf>
      <font>
        <color indexed="10"/>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73"/>
  <sheetViews>
    <sheetView tabSelected="1" workbookViewId="0" topLeftCell="A1">
      <pane ySplit="7" topLeftCell="A8" activePane="bottomLeft" state="frozen"/>
      <selection pane="bottomLeft" activeCell="F8" sqref="F8"/>
    </sheetView>
  </sheetViews>
  <sheetFormatPr defaultColWidth="8.7109375" defaultRowHeight="12.75"/>
  <cols>
    <col min="1" max="1" width="3.00390625" style="0" bestFit="1" customWidth="1"/>
    <col min="2" max="2" width="5.421875" style="0" bestFit="1" customWidth="1"/>
    <col min="3" max="3" width="5.421875" style="0" customWidth="1"/>
    <col min="4" max="4" width="33.421875" style="0" customWidth="1"/>
    <col min="5" max="5" width="5.7109375" style="0" customWidth="1"/>
    <col min="6" max="6" width="6.28125" style="0" bestFit="1" customWidth="1"/>
    <col min="7" max="7" width="6.421875" style="0" bestFit="1" customWidth="1"/>
    <col min="8" max="8" width="5.7109375" style="0" customWidth="1"/>
    <col min="9" max="9" width="6.28125" style="0" customWidth="1"/>
    <col min="10" max="10" width="6.421875" style="0" bestFit="1" customWidth="1"/>
    <col min="11" max="11" width="5.7109375" style="0" customWidth="1"/>
    <col min="12" max="12" width="6.28125" style="0" bestFit="1" customWidth="1"/>
    <col min="13" max="13" width="6.421875" style="0" bestFit="1" customWidth="1"/>
    <col min="14" max="14" width="5.7109375" style="0" customWidth="1"/>
    <col min="15" max="15" width="6.28125" style="0" bestFit="1" customWidth="1"/>
    <col min="16" max="16" width="6.421875" style="0" bestFit="1" customWidth="1"/>
    <col min="17" max="17" width="3.7109375" style="0" customWidth="1"/>
    <col min="18" max="18" width="7.7109375" style="0" customWidth="1"/>
    <col min="19" max="19" width="5.7109375" style="0" customWidth="1"/>
    <col min="20" max="20" width="27.421875" style="0" customWidth="1"/>
    <col min="21" max="21" width="2.00390625" style="0" hidden="1" customWidth="1"/>
  </cols>
  <sheetData>
    <row r="1" spans="1:20" ht="15.6">
      <c r="A1" s="109" t="s">
        <v>79</v>
      </c>
      <c r="B1" s="109"/>
      <c r="C1" s="109"/>
      <c r="D1" s="109"/>
      <c r="E1" s="109"/>
      <c r="F1" s="109"/>
      <c r="G1" s="109"/>
      <c r="H1" s="109"/>
      <c r="I1" s="109"/>
      <c r="J1" s="109"/>
      <c r="K1" s="109"/>
      <c r="L1" s="109"/>
      <c r="M1" s="109"/>
      <c r="N1" s="109"/>
      <c r="O1" s="109"/>
      <c r="P1" s="109"/>
      <c r="T1" s="23"/>
    </row>
    <row r="2" spans="1:20" ht="12.75">
      <c r="A2" s="113" t="s">
        <v>26</v>
      </c>
      <c r="B2" s="114"/>
      <c r="C2" s="114"/>
      <c r="D2" s="114"/>
      <c r="E2" s="18"/>
      <c r="F2" s="18"/>
      <c r="G2" s="18"/>
      <c r="H2" s="18"/>
      <c r="I2" s="18"/>
      <c r="J2" s="18"/>
      <c r="K2" s="18"/>
      <c r="L2" s="18"/>
      <c r="M2" s="18"/>
      <c r="N2" s="18"/>
      <c r="O2" s="18"/>
      <c r="P2" s="19"/>
      <c r="T2" s="1"/>
    </row>
    <row r="3" spans="1:20" ht="13.8" thickBot="1">
      <c r="A3" s="24"/>
      <c r="B3" s="25"/>
      <c r="C3" s="25"/>
      <c r="D3" s="25"/>
      <c r="E3" s="20"/>
      <c r="F3" s="20"/>
      <c r="G3" s="20"/>
      <c r="H3" s="20"/>
      <c r="I3" s="20"/>
      <c r="J3" s="20"/>
      <c r="K3" s="20"/>
      <c r="L3" s="20"/>
      <c r="M3" s="20"/>
      <c r="N3" s="20"/>
      <c r="O3" s="20"/>
      <c r="P3" s="21"/>
      <c r="T3" s="1"/>
    </row>
    <row r="4" spans="1:20" ht="15.6">
      <c r="A4" s="36" t="s">
        <v>27</v>
      </c>
      <c r="B4" s="16"/>
      <c r="C4" s="16"/>
      <c r="D4" s="17"/>
      <c r="E4" s="98" t="s">
        <v>31</v>
      </c>
      <c r="F4" s="99"/>
      <c r="G4" s="100"/>
      <c r="H4" s="98" t="s">
        <v>32</v>
      </c>
      <c r="I4" s="99"/>
      <c r="J4" s="100"/>
      <c r="K4" s="98" t="s">
        <v>33</v>
      </c>
      <c r="L4" s="99"/>
      <c r="M4" s="100"/>
      <c r="N4" s="98" t="s">
        <v>34</v>
      </c>
      <c r="O4" s="99"/>
      <c r="P4" s="100"/>
      <c r="R4" s="105" t="s">
        <v>59</v>
      </c>
      <c r="S4" s="106"/>
      <c r="T4" s="1"/>
    </row>
    <row r="5" spans="1:20" ht="15">
      <c r="A5" s="115" t="s">
        <v>10</v>
      </c>
      <c r="B5" s="116"/>
      <c r="C5" s="116"/>
      <c r="D5" s="116"/>
      <c r="E5" s="110" t="s">
        <v>50</v>
      </c>
      <c r="F5" s="111"/>
      <c r="G5" s="112"/>
      <c r="H5" s="110" t="s">
        <v>6</v>
      </c>
      <c r="I5" s="111"/>
      <c r="J5" s="112"/>
      <c r="K5" s="110" t="s">
        <v>51</v>
      </c>
      <c r="L5" s="111"/>
      <c r="M5" s="112"/>
      <c r="N5" s="110" t="s">
        <v>52</v>
      </c>
      <c r="O5" s="111"/>
      <c r="P5" s="112"/>
      <c r="R5" s="107" t="s">
        <v>60</v>
      </c>
      <c r="S5" s="108"/>
      <c r="T5" s="1"/>
    </row>
    <row r="6" spans="1:20" ht="15.6">
      <c r="A6" s="96" t="s">
        <v>11</v>
      </c>
      <c r="B6" s="97"/>
      <c r="C6" s="97"/>
      <c r="D6" s="97"/>
      <c r="E6" s="8"/>
      <c r="F6" s="4"/>
      <c r="G6" s="9" t="s">
        <v>30</v>
      </c>
      <c r="H6" s="8"/>
      <c r="I6" s="4"/>
      <c r="J6" s="9" t="s">
        <v>30</v>
      </c>
      <c r="K6" s="8"/>
      <c r="L6" s="4"/>
      <c r="M6" s="9" t="s">
        <v>30</v>
      </c>
      <c r="N6" s="8"/>
      <c r="O6" s="4"/>
      <c r="P6" s="9" t="s">
        <v>30</v>
      </c>
      <c r="R6" s="58" t="s">
        <v>44</v>
      </c>
      <c r="S6" s="59" t="s">
        <v>44</v>
      </c>
      <c r="T6" s="1"/>
    </row>
    <row r="7" spans="1:20" ht="15.6">
      <c r="A7" s="103"/>
      <c r="B7" s="104"/>
      <c r="C7" s="104"/>
      <c r="D7" s="104"/>
      <c r="E7" s="10" t="s">
        <v>28</v>
      </c>
      <c r="F7" s="5" t="s">
        <v>29</v>
      </c>
      <c r="G7" s="11" t="s">
        <v>29</v>
      </c>
      <c r="H7" s="10" t="s">
        <v>28</v>
      </c>
      <c r="I7" s="5" t="s">
        <v>29</v>
      </c>
      <c r="J7" s="11" t="s">
        <v>29</v>
      </c>
      <c r="K7" s="10" t="s">
        <v>28</v>
      </c>
      <c r="L7" s="5" t="s">
        <v>29</v>
      </c>
      <c r="M7" s="11" t="s">
        <v>29</v>
      </c>
      <c r="N7" s="10" t="s">
        <v>28</v>
      </c>
      <c r="O7" s="5" t="s">
        <v>29</v>
      </c>
      <c r="P7" s="11" t="s">
        <v>29</v>
      </c>
      <c r="R7" s="60" t="s">
        <v>57</v>
      </c>
      <c r="S7" s="61" t="s">
        <v>58</v>
      </c>
      <c r="T7" s="1"/>
    </row>
    <row r="8" spans="1:21" ht="12.75">
      <c r="A8" s="2">
        <v>1</v>
      </c>
      <c r="B8" s="3" t="s">
        <v>12</v>
      </c>
      <c r="C8" s="3" t="s">
        <v>7</v>
      </c>
      <c r="D8" s="6" t="s">
        <v>72</v>
      </c>
      <c r="E8" s="15" t="s">
        <v>35</v>
      </c>
      <c r="F8" s="7">
        <f>IF(E8&lt;&gt;"",VLOOKUP(E8,'Look Up'!$B$2:$C$11,2,0),0)</f>
        <v>4</v>
      </c>
      <c r="G8" s="12">
        <f>F8</f>
        <v>4</v>
      </c>
      <c r="H8" s="15" t="s">
        <v>36</v>
      </c>
      <c r="I8" s="7">
        <f>IF(H8&lt;&gt;"",VLOOKUP(H8,'Look Up'!$B$2:$C$11,2,0),0)</f>
        <v>3</v>
      </c>
      <c r="J8" s="12">
        <f>I8</f>
        <v>3</v>
      </c>
      <c r="K8" s="15" t="s">
        <v>37</v>
      </c>
      <c r="L8" s="7">
        <f>IF(K8&lt;&gt;"",VLOOKUP(K8,'Look Up'!$B$2:$C$11,2,0),0)</f>
        <v>2</v>
      </c>
      <c r="M8" s="12">
        <f>L8</f>
        <v>2</v>
      </c>
      <c r="N8" s="15" t="s">
        <v>38</v>
      </c>
      <c r="O8" s="7">
        <f>IF(N8&lt;&gt;"",VLOOKUP(N8,'Look Up'!$B$2:$C$11,2,0),0)</f>
        <v>1</v>
      </c>
      <c r="P8" s="12">
        <f>O8</f>
        <v>1</v>
      </c>
      <c r="Q8" s="14">
        <f aca="true" t="shared" si="0" ref="Q8:Q60">IF(F8+I8+L8+O8&gt;0,A8,"")</f>
        <v>1</v>
      </c>
      <c r="R8" s="57">
        <f>F8+I8+L8+O8</f>
        <v>10</v>
      </c>
      <c r="S8" s="62">
        <f>VLOOKUP(U8,'Look Up'!$A$2:$D$6,4,0)</f>
        <v>0</v>
      </c>
      <c r="T8" s="54" t="str">
        <f>IF(Q8&lt;&gt;"",IF((R8+S8)&lt;&gt;10,"Error: Check positions awarded",""),"")</f>
        <v/>
      </c>
      <c r="U8">
        <f>COUNTIF(E8:N8,"Dec")+COUNTIF(E8:N8,"DQ")</f>
        <v>0</v>
      </c>
    </row>
    <row r="9" spans="1:21" ht="12.75">
      <c r="A9" s="2">
        <v>2</v>
      </c>
      <c r="B9" s="3" t="s">
        <v>14</v>
      </c>
      <c r="C9" s="3" t="s">
        <v>7</v>
      </c>
      <c r="D9" s="6" t="s">
        <v>72</v>
      </c>
      <c r="E9" s="15" t="s">
        <v>36</v>
      </c>
      <c r="F9" s="7">
        <f>IF(E9&lt;&gt;"",VLOOKUP(E9,'Look Up'!$B$2:$C$11,2,0),0)</f>
        <v>3</v>
      </c>
      <c r="G9" s="12">
        <f>G8+F9</f>
        <v>7</v>
      </c>
      <c r="H9" s="15" t="s">
        <v>37</v>
      </c>
      <c r="I9" s="7">
        <f>IF(H9&lt;&gt;"",VLOOKUP(H9,'Look Up'!$B$2:$C$11,2,0),0)</f>
        <v>2</v>
      </c>
      <c r="J9" s="12">
        <f>J8+I9</f>
        <v>5</v>
      </c>
      <c r="K9" s="15" t="s">
        <v>38</v>
      </c>
      <c r="L9" s="7">
        <f>IF(K9&lt;&gt;"",VLOOKUP(K9,'Look Up'!$B$2:$C$11,2,0),0)</f>
        <v>1</v>
      </c>
      <c r="M9" s="12">
        <f>M8+L9</f>
        <v>3</v>
      </c>
      <c r="N9" s="15" t="s">
        <v>35</v>
      </c>
      <c r="O9" s="7">
        <f>IF(N9&lt;&gt;"",VLOOKUP(N9,'Look Up'!$B$2:$C$11,2,0),0)</f>
        <v>4</v>
      </c>
      <c r="P9" s="12">
        <f>P8+O9</f>
        <v>5</v>
      </c>
      <c r="Q9" s="14">
        <f t="shared" si="0"/>
        <v>2</v>
      </c>
      <c r="R9" s="57">
        <f aca="true" t="shared" si="1" ref="R9:R19">F9+I9+L9+O9</f>
        <v>10</v>
      </c>
      <c r="S9" s="63">
        <f>VLOOKUP(U9,'Look Up'!$A$2:$D$6,4,0)</f>
        <v>0</v>
      </c>
      <c r="T9" s="54" t="str">
        <f>IF(Q9&lt;&gt;"",IF((R9+S9)&lt;&gt;10,"Error: Check positions awarded",""),"")</f>
        <v/>
      </c>
      <c r="U9">
        <f>COUNTIF(E9:N9,"Dec")+COUNTIF(E9:N9,"DQ")</f>
        <v>0</v>
      </c>
    </row>
    <row r="10" spans="1:21" ht="12.75">
      <c r="A10" s="2">
        <v>3</v>
      </c>
      <c r="B10" s="3" t="s">
        <v>12</v>
      </c>
      <c r="C10" s="3" t="s">
        <v>15</v>
      </c>
      <c r="D10" s="6" t="s">
        <v>16</v>
      </c>
      <c r="E10" s="15" t="s">
        <v>39</v>
      </c>
      <c r="F10" s="7">
        <f>IF(E10&lt;&gt;"",VLOOKUP(E10,'Look Up'!$B$2:$C$11,2,0),0)</f>
        <v>3.5</v>
      </c>
      <c r="G10" s="12">
        <f>G9+F10</f>
        <v>10.5</v>
      </c>
      <c r="H10" s="15" t="s">
        <v>39</v>
      </c>
      <c r="I10" s="7">
        <f>IF(H10&lt;&gt;"",VLOOKUP(H10,'Look Up'!$B$2:$C$11,2,0),0)</f>
        <v>3.5</v>
      </c>
      <c r="J10" s="12">
        <f>J9+I10</f>
        <v>8.5</v>
      </c>
      <c r="K10" s="15" t="s">
        <v>41</v>
      </c>
      <c r="L10" s="7">
        <f>IF(K10&lt;&gt;"",VLOOKUP(K10,'Look Up'!$B$2:$C$11,2,0),0)</f>
        <v>1.5</v>
      </c>
      <c r="M10" s="12">
        <f>M9+L10</f>
        <v>4.5</v>
      </c>
      <c r="N10" s="15" t="s">
        <v>41</v>
      </c>
      <c r="O10" s="7">
        <f>IF(N10&lt;&gt;"",VLOOKUP(N10,'Look Up'!$B$2:$C$11,2,0),0)</f>
        <v>1.5</v>
      </c>
      <c r="P10" s="12">
        <f>P9+O10</f>
        <v>6.5</v>
      </c>
      <c r="Q10" s="14">
        <f t="shared" si="0"/>
        <v>3</v>
      </c>
      <c r="R10" s="57">
        <f t="shared" si="1"/>
        <v>10</v>
      </c>
      <c r="S10" s="63">
        <f>VLOOKUP(U10,'Look Up'!$A$2:$D$6,4,0)</f>
        <v>0</v>
      </c>
      <c r="T10" s="54" t="str">
        <f>IF(Q10&lt;&gt;"",IF((R10+S10)&lt;&gt;10,"Error: Check positions awarded",""),"")</f>
        <v/>
      </c>
      <c r="U10">
        <f>COUNTIF(E10:N10,"Dec")+COUNTIF(E10:N10,"DQ")</f>
        <v>0</v>
      </c>
    </row>
    <row r="11" spans="1:20" ht="12.75">
      <c r="A11" s="2">
        <v>4</v>
      </c>
      <c r="B11" s="3" t="s">
        <v>14</v>
      </c>
      <c r="C11" s="3" t="s">
        <v>15</v>
      </c>
      <c r="D11" s="6" t="s">
        <v>16</v>
      </c>
      <c r="E11" s="15" t="s">
        <v>42</v>
      </c>
      <c r="F11" s="7">
        <f>IF(E11&lt;&gt;"",VLOOKUP(E11,'Look Up'!$B$2:$C$11,2,0),0)</f>
        <v>0</v>
      </c>
      <c r="G11" s="12">
        <f aca="true" t="shared" si="2" ref="G11:G19">G10+F11</f>
        <v>10.5</v>
      </c>
      <c r="H11" s="15" t="s">
        <v>43</v>
      </c>
      <c r="I11" s="7">
        <f>IF(H11&lt;&gt;"",VLOOKUP(H11,'Look Up'!$B$2:$C$11,2,0),0)</f>
        <v>0</v>
      </c>
      <c r="J11" s="12">
        <f aca="true" t="shared" si="3" ref="J11:J19">J10+I11</f>
        <v>8.5</v>
      </c>
      <c r="K11" s="15" t="s">
        <v>35</v>
      </c>
      <c r="L11" s="7">
        <f>IF(K11&lt;&gt;"",VLOOKUP(K11,'Look Up'!$B$2:$C$11,2,0),0)</f>
        <v>4</v>
      </c>
      <c r="M11" s="12">
        <f aca="true" t="shared" si="4" ref="M11:M19">M10+L11</f>
        <v>8.5</v>
      </c>
      <c r="N11" s="15" t="s">
        <v>36</v>
      </c>
      <c r="O11" s="7">
        <f>IF(N11&lt;&gt;"",VLOOKUP(N11,'Look Up'!$B$2:$C$11,2,0),0)</f>
        <v>3</v>
      </c>
      <c r="P11" s="12">
        <f aca="true" t="shared" si="5" ref="P11:P19">P10+O11</f>
        <v>9.5</v>
      </c>
      <c r="Q11" s="14">
        <f t="shared" si="0"/>
        <v>4</v>
      </c>
      <c r="R11" s="57">
        <f>F11+I11+L11+O11</f>
        <v>7</v>
      </c>
      <c r="S11" s="63">
        <f>VLOOKUP(U11,'Look Up'!$A$2:$D$6,4,0)</f>
        <v>0</v>
      </c>
      <c r="T11" s="54" t="str">
        <f aca="true" t="shared" si="6" ref="T11:T19">IF(Q11&lt;&gt;"",IF((R11+S11)&lt;&gt;10,"Error: Check positions awarded",""),"")</f>
        <v>Error: Check positions awarded</v>
      </c>
    </row>
    <row r="12" spans="1:20" ht="12.75">
      <c r="A12" s="2">
        <v>5</v>
      </c>
      <c r="B12" s="3" t="s">
        <v>12</v>
      </c>
      <c r="C12" s="3" t="s">
        <v>8</v>
      </c>
      <c r="D12" s="6" t="s">
        <v>13</v>
      </c>
      <c r="E12" s="15"/>
      <c r="F12" s="7">
        <f>IF(E12&lt;&gt;"",VLOOKUP(E12,'Look Up'!$B$2:$C$11,2,0),0)</f>
        <v>0</v>
      </c>
      <c r="G12" s="12">
        <f t="shared" si="2"/>
        <v>10.5</v>
      </c>
      <c r="H12" s="15"/>
      <c r="I12" s="7">
        <f>IF(H12&lt;&gt;"",VLOOKUP(H12,'Look Up'!$B$2:$C$11,2,0),0)</f>
        <v>0</v>
      </c>
      <c r="J12" s="12">
        <f t="shared" si="3"/>
        <v>8.5</v>
      </c>
      <c r="K12" s="15"/>
      <c r="L12" s="7">
        <f>IF(K12&lt;&gt;"",VLOOKUP(K12,'Look Up'!$B$2:$C$11,2,0),0)</f>
        <v>0</v>
      </c>
      <c r="M12" s="12">
        <f t="shared" si="4"/>
        <v>8.5</v>
      </c>
      <c r="N12" s="15"/>
      <c r="O12" s="7">
        <f>IF(N12&lt;&gt;"",VLOOKUP(N12,'Look Up'!$B$2:$C$11,2,0),0)</f>
        <v>0</v>
      </c>
      <c r="P12" s="12">
        <f t="shared" si="5"/>
        <v>9.5</v>
      </c>
      <c r="Q12" s="14" t="str">
        <f t="shared" si="0"/>
        <v/>
      </c>
      <c r="R12" s="53">
        <f t="shared" si="1"/>
        <v>0</v>
      </c>
      <c r="S12" s="63">
        <f>VLOOKUP(U12,'Look Up'!$A$2:$D$6,4,0)</f>
        <v>0</v>
      </c>
      <c r="T12" s="54" t="str">
        <f t="shared" si="6"/>
        <v/>
      </c>
    </row>
    <row r="13" spans="1:20" ht="12.75">
      <c r="A13" s="2">
        <v>6</v>
      </c>
      <c r="B13" s="3" t="s">
        <v>14</v>
      </c>
      <c r="C13" s="3" t="s">
        <v>8</v>
      </c>
      <c r="D13" s="6" t="s">
        <v>13</v>
      </c>
      <c r="E13" s="15"/>
      <c r="F13" s="7">
        <f>IF(E13&lt;&gt;"",VLOOKUP(E13,'Look Up'!$B$2:$C$11,2,0),0)</f>
        <v>0</v>
      </c>
      <c r="G13" s="12">
        <f t="shared" si="2"/>
        <v>10.5</v>
      </c>
      <c r="H13" s="15"/>
      <c r="I13" s="7">
        <f>IF(H13&lt;&gt;"",VLOOKUP(H13,'Look Up'!$B$2:$C$11,2,0),0)</f>
        <v>0</v>
      </c>
      <c r="J13" s="12">
        <f t="shared" si="3"/>
        <v>8.5</v>
      </c>
      <c r="K13" s="15"/>
      <c r="L13" s="7">
        <f>IF(K13&lt;&gt;"",VLOOKUP(K13,'Look Up'!$B$2:$C$11,2,0),0)</f>
        <v>0</v>
      </c>
      <c r="M13" s="12">
        <f t="shared" si="4"/>
        <v>8.5</v>
      </c>
      <c r="N13" s="15"/>
      <c r="O13" s="7">
        <f>IF(N13&lt;&gt;"",VLOOKUP(N13,'Look Up'!$B$2:$C$11,2,0),0)</f>
        <v>0</v>
      </c>
      <c r="P13" s="12">
        <f t="shared" si="5"/>
        <v>9.5</v>
      </c>
      <c r="Q13" s="14" t="str">
        <f t="shared" si="0"/>
        <v/>
      </c>
      <c r="R13" s="53">
        <f t="shared" si="1"/>
        <v>0</v>
      </c>
      <c r="S13" s="63">
        <f>VLOOKUP(U13,'Look Up'!$A$2:$D$6,4,0)</f>
        <v>0</v>
      </c>
      <c r="T13" s="54" t="str">
        <f t="shared" si="6"/>
        <v/>
      </c>
    </row>
    <row r="14" spans="1:20" ht="12.75">
      <c r="A14" s="2">
        <v>7</v>
      </c>
      <c r="B14" s="3" t="s">
        <v>12</v>
      </c>
      <c r="C14" s="3" t="s">
        <v>9</v>
      </c>
      <c r="D14" s="6" t="s">
        <v>16</v>
      </c>
      <c r="E14" s="15"/>
      <c r="F14" s="7">
        <f>IF(E14&lt;&gt;"",VLOOKUP(E14,'Look Up'!$B$2:$C$11,2,0),0)</f>
        <v>0</v>
      </c>
      <c r="G14" s="12">
        <f t="shared" si="2"/>
        <v>10.5</v>
      </c>
      <c r="H14" s="15"/>
      <c r="I14" s="7">
        <f>IF(H14&lt;&gt;"",VLOOKUP(H14,'Look Up'!$B$2:$C$11,2,0),0)</f>
        <v>0</v>
      </c>
      <c r="J14" s="12">
        <f t="shared" si="3"/>
        <v>8.5</v>
      </c>
      <c r="K14" s="15"/>
      <c r="L14" s="7">
        <f>IF(K14&lt;&gt;"",VLOOKUP(K14,'Look Up'!$B$2:$C$11,2,0),0)</f>
        <v>0</v>
      </c>
      <c r="M14" s="12">
        <f t="shared" si="4"/>
        <v>8.5</v>
      </c>
      <c r="N14" s="15"/>
      <c r="O14" s="7">
        <f>IF(N14&lt;&gt;"",VLOOKUP(N14,'Look Up'!$B$2:$C$11,2,0),0)</f>
        <v>0</v>
      </c>
      <c r="P14" s="12">
        <f t="shared" si="5"/>
        <v>9.5</v>
      </c>
      <c r="Q14" s="14" t="str">
        <f t="shared" si="0"/>
        <v/>
      </c>
      <c r="R14" s="53">
        <f t="shared" si="1"/>
        <v>0</v>
      </c>
      <c r="S14" s="63">
        <f>VLOOKUP(U14,'Look Up'!$A$2:$D$6,4,0)</f>
        <v>0</v>
      </c>
      <c r="T14" s="54" t="str">
        <f t="shared" si="6"/>
        <v/>
      </c>
    </row>
    <row r="15" spans="1:20" ht="12.75">
      <c r="A15" s="2">
        <v>8</v>
      </c>
      <c r="B15" s="3" t="s">
        <v>14</v>
      </c>
      <c r="C15" s="3" t="s">
        <v>9</v>
      </c>
      <c r="D15" s="6" t="s">
        <v>16</v>
      </c>
      <c r="E15" s="15"/>
      <c r="F15" s="7">
        <f>IF(E15&lt;&gt;"",VLOOKUP(E15,'Look Up'!$B$2:$C$11,2,0),0)</f>
        <v>0</v>
      </c>
      <c r="G15" s="12">
        <f t="shared" si="2"/>
        <v>10.5</v>
      </c>
      <c r="H15" s="15"/>
      <c r="I15" s="7">
        <f>IF(H15&lt;&gt;"",VLOOKUP(H15,'Look Up'!$B$2:$C$11,2,0),0)</f>
        <v>0</v>
      </c>
      <c r="J15" s="12">
        <f t="shared" si="3"/>
        <v>8.5</v>
      </c>
      <c r="K15" s="15"/>
      <c r="L15" s="7">
        <f>IF(K15&lt;&gt;"",VLOOKUP(K15,'Look Up'!$B$2:$C$11,2,0),0)</f>
        <v>0</v>
      </c>
      <c r="M15" s="12">
        <f t="shared" si="4"/>
        <v>8.5</v>
      </c>
      <c r="N15" s="15"/>
      <c r="O15" s="7">
        <f>IF(N15&lt;&gt;"",VLOOKUP(N15,'Look Up'!$B$2:$C$11,2,0),0)</f>
        <v>0</v>
      </c>
      <c r="P15" s="12">
        <f t="shared" si="5"/>
        <v>9.5</v>
      </c>
      <c r="Q15" s="14" t="str">
        <f t="shared" si="0"/>
        <v/>
      </c>
      <c r="R15" s="53">
        <f t="shared" si="1"/>
        <v>0</v>
      </c>
      <c r="S15" s="63">
        <f>VLOOKUP(U15,'Look Up'!$A$2:$D$6,4,0)</f>
        <v>0</v>
      </c>
      <c r="T15" s="54" t="str">
        <f t="shared" si="6"/>
        <v/>
      </c>
    </row>
    <row r="16" spans="1:20" ht="12.75">
      <c r="A16" s="2">
        <v>9</v>
      </c>
      <c r="B16" s="3" t="s">
        <v>12</v>
      </c>
      <c r="C16" s="3" t="s">
        <v>15</v>
      </c>
      <c r="D16" s="6" t="s">
        <v>76</v>
      </c>
      <c r="E16" s="15"/>
      <c r="F16" s="7">
        <f>IF(E16&lt;&gt;"",VLOOKUP(E16,'Look Up'!$B$2:$C$11,2,0),0)</f>
        <v>0</v>
      </c>
      <c r="G16" s="12">
        <f t="shared" si="2"/>
        <v>10.5</v>
      </c>
      <c r="H16" s="15"/>
      <c r="I16" s="7">
        <f>IF(H16&lt;&gt;"",VLOOKUP(H16,'Look Up'!$B$2:$C$11,2,0),0)</f>
        <v>0</v>
      </c>
      <c r="J16" s="12">
        <f t="shared" si="3"/>
        <v>8.5</v>
      </c>
      <c r="K16" s="15"/>
      <c r="L16" s="7">
        <f>IF(K16&lt;&gt;"",VLOOKUP(K16,'Look Up'!$B$2:$C$11,2,0),0)</f>
        <v>0</v>
      </c>
      <c r="M16" s="12">
        <f t="shared" si="4"/>
        <v>8.5</v>
      </c>
      <c r="N16" s="15"/>
      <c r="O16" s="7">
        <f>IF(N16&lt;&gt;"",VLOOKUP(N16,'Look Up'!$B$2:$C$11,2,0),0)</f>
        <v>0</v>
      </c>
      <c r="P16" s="12">
        <f t="shared" si="5"/>
        <v>9.5</v>
      </c>
      <c r="Q16" s="14" t="str">
        <f t="shared" si="0"/>
        <v/>
      </c>
      <c r="R16" s="53">
        <f t="shared" si="1"/>
        <v>0</v>
      </c>
      <c r="S16" s="63">
        <f>VLOOKUP(U16,'Look Up'!$A$2:$D$6,4,0)</f>
        <v>0</v>
      </c>
      <c r="T16" s="54" t="str">
        <f t="shared" si="6"/>
        <v/>
      </c>
    </row>
    <row r="17" spans="1:20" ht="12.75">
      <c r="A17" s="2">
        <v>10</v>
      </c>
      <c r="B17" s="3" t="s">
        <v>14</v>
      </c>
      <c r="C17" s="3" t="s">
        <v>15</v>
      </c>
      <c r="D17" s="6" t="s">
        <v>76</v>
      </c>
      <c r="E17" s="15"/>
      <c r="F17" s="7">
        <f>IF(E17&lt;&gt;"",VLOOKUP(E17,'Look Up'!$B$2:$C$11,2,0),0)</f>
        <v>0</v>
      </c>
      <c r="G17" s="12">
        <f t="shared" si="2"/>
        <v>10.5</v>
      </c>
      <c r="H17" s="15"/>
      <c r="I17" s="7">
        <f>IF(H17&lt;&gt;"",VLOOKUP(H17,'Look Up'!$B$2:$C$11,2,0),0)</f>
        <v>0</v>
      </c>
      <c r="J17" s="12">
        <f t="shared" si="3"/>
        <v>8.5</v>
      </c>
      <c r="K17" s="15"/>
      <c r="L17" s="7">
        <f>IF(K17&lt;&gt;"",VLOOKUP(K17,'Look Up'!$B$2:$C$11,2,0),0)</f>
        <v>0</v>
      </c>
      <c r="M17" s="12">
        <f t="shared" si="4"/>
        <v>8.5</v>
      </c>
      <c r="N17" s="15"/>
      <c r="O17" s="7">
        <f>IF(N17&lt;&gt;"",VLOOKUP(N17,'Look Up'!$B$2:$C$11,2,0),0)</f>
        <v>0</v>
      </c>
      <c r="P17" s="12">
        <f t="shared" si="5"/>
        <v>9.5</v>
      </c>
      <c r="Q17" s="14" t="str">
        <f t="shared" si="0"/>
        <v/>
      </c>
      <c r="R17" s="53">
        <f t="shared" si="1"/>
        <v>0</v>
      </c>
      <c r="S17" s="63">
        <f>VLOOKUP(U17,'Look Up'!$A$2:$D$6,4,0)</f>
        <v>0</v>
      </c>
      <c r="T17" s="54" t="str">
        <f t="shared" si="6"/>
        <v/>
      </c>
    </row>
    <row r="18" spans="1:20" ht="12.75">
      <c r="A18" s="2">
        <v>11</v>
      </c>
      <c r="B18" s="3" t="s">
        <v>12</v>
      </c>
      <c r="C18" s="3" t="s">
        <v>17</v>
      </c>
      <c r="D18" s="6" t="s">
        <v>18</v>
      </c>
      <c r="E18" s="15"/>
      <c r="F18" s="7">
        <f>IF(E18&lt;&gt;"",VLOOKUP(E18,'Look Up'!$B$2:$C$11,2,0),0)</f>
        <v>0</v>
      </c>
      <c r="G18" s="12">
        <f t="shared" si="2"/>
        <v>10.5</v>
      </c>
      <c r="H18" s="15"/>
      <c r="I18" s="7">
        <f>IF(H18&lt;&gt;"",VLOOKUP(H18,'Look Up'!$B$2:$C$11,2,0),0)</f>
        <v>0</v>
      </c>
      <c r="J18" s="12">
        <f t="shared" si="3"/>
        <v>8.5</v>
      </c>
      <c r="K18" s="15"/>
      <c r="L18" s="7">
        <f>IF(K18&lt;&gt;"",VLOOKUP(K18,'Look Up'!$B$2:$C$11,2,0),0)</f>
        <v>0</v>
      </c>
      <c r="M18" s="12">
        <f t="shared" si="4"/>
        <v>8.5</v>
      </c>
      <c r="N18" s="15"/>
      <c r="O18" s="7">
        <f>IF(N18&lt;&gt;"",VLOOKUP(N18,'Look Up'!$B$2:$C$11,2,0),0)</f>
        <v>0</v>
      </c>
      <c r="P18" s="12">
        <f t="shared" si="5"/>
        <v>9.5</v>
      </c>
      <c r="Q18" s="14" t="str">
        <f t="shared" si="0"/>
        <v/>
      </c>
      <c r="R18" s="53">
        <f t="shared" si="1"/>
        <v>0</v>
      </c>
      <c r="S18" s="63">
        <f>VLOOKUP(U18,'Look Up'!$A$2:$D$6,4,0)</f>
        <v>0</v>
      </c>
      <c r="T18" s="54" t="str">
        <f t="shared" si="6"/>
        <v/>
      </c>
    </row>
    <row r="19" spans="1:20" ht="12.75">
      <c r="A19" s="2">
        <v>12</v>
      </c>
      <c r="B19" s="3" t="s">
        <v>14</v>
      </c>
      <c r="C19" s="3" t="s">
        <v>17</v>
      </c>
      <c r="D19" s="6" t="s">
        <v>18</v>
      </c>
      <c r="E19" s="15"/>
      <c r="F19" s="7">
        <f>IF(E19&lt;&gt;"",VLOOKUP(E19,'Look Up'!$B$2:$C$11,2,0),0)</f>
        <v>0</v>
      </c>
      <c r="G19" s="12">
        <f t="shared" si="2"/>
        <v>10.5</v>
      </c>
      <c r="H19" s="15"/>
      <c r="I19" s="7">
        <f>IF(H19&lt;&gt;"",VLOOKUP(H19,'Look Up'!$B$2:$C$11,2,0),0)</f>
        <v>0</v>
      </c>
      <c r="J19" s="12">
        <f t="shared" si="3"/>
        <v>8.5</v>
      </c>
      <c r="K19" s="15"/>
      <c r="L19" s="7">
        <f>IF(K19&lt;&gt;"",VLOOKUP(K19,'Look Up'!$B$2:$C$11,2,0),0)</f>
        <v>0</v>
      </c>
      <c r="M19" s="12">
        <f t="shared" si="4"/>
        <v>8.5</v>
      </c>
      <c r="N19" s="15"/>
      <c r="O19" s="7">
        <f>IF(N19&lt;&gt;"",VLOOKUP(N19,'Look Up'!$B$2:$C$11,2,0),0)</f>
        <v>0</v>
      </c>
      <c r="P19" s="12">
        <f t="shared" si="5"/>
        <v>9.5</v>
      </c>
      <c r="Q19" s="14" t="str">
        <f t="shared" si="0"/>
        <v/>
      </c>
      <c r="R19" s="53">
        <f t="shared" si="1"/>
        <v>0</v>
      </c>
      <c r="S19" s="63">
        <f>VLOOKUP(U19,'Look Up'!$A$2:$D$6,4,0)</f>
        <v>0</v>
      </c>
      <c r="T19" s="54" t="str">
        <f t="shared" si="6"/>
        <v/>
      </c>
    </row>
    <row r="20" spans="1:20" ht="12.75">
      <c r="A20" s="101" t="s">
        <v>45</v>
      </c>
      <c r="B20" s="102"/>
      <c r="C20" s="102"/>
      <c r="D20" s="102"/>
      <c r="E20" s="13" t="str">
        <f>VLOOKUP(RANK(G20,($G20,$J20,$M20,$P20)),'Look Up'!$A$3:$B$6,2,0)</f>
        <v>1st</v>
      </c>
      <c r="F20" s="7"/>
      <c r="G20" s="12">
        <f>G19+F20</f>
        <v>10.5</v>
      </c>
      <c r="H20" s="13" t="str">
        <f>VLOOKUP(RANK(J20,($G20,$J20,$M20,$P20)),'Look Up'!$A$3:$B$6,2,0)</f>
        <v>3rd</v>
      </c>
      <c r="I20" s="7"/>
      <c r="J20" s="12">
        <f>J19+I20</f>
        <v>8.5</v>
      </c>
      <c r="K20" s="13" t="str">
        <f>VLOOKUP(RANK(M20,($G20,$J20,$M20,$P20)),'Look Up'!$A$3:$B$6,2,0)</f>
        <v>3rd</v>
      </c>
      <c r="L20" s="7"/>
      <c r="M20" s="12">
        <f>M19+L20</f>
        <v>8.5</v>
      </c>
      <c r="N20" s="13" t="str">
        <f>VLOOKUP(RANK(P20,($G20,$J20,$M20,$P20)),'Look Up'!$A$3:$B$6,2,0)</f>
        <v>2nd</v>
      </c>
      <c r="O20" s="7"/>
      <c r="P20" s="12">
        <f>P19+O20</f>
        <v>9.5</v>
      </c>
      <c r="Q20" s="14">
        <f>MAX(Q8:Q19)</f>
        <v>4</v>
      </c>
      <c r="R20" s="55">
        <f>SUM(R8:R19)</f>
        <v>37</v>
      </c>
      <c r="S20" s="64">
        <f>SUM(S8:S19)</f>
        <v>0</v>
      </c>
      <c r="T20" s="54" t="str">
        <f>IF(((R20+S20)/Q20)&lt;&gt;10,"Error: Check positions above","")</f>
        <v>Error: Check positions above</v>
      </c>
    </row>
    <row r="21" spans="1:20" ht="12.75">
      <c r="A21" s="2">
        <v>13</v>
      </c>
      <c r="B21" s="3" t="s">
        <v>12</v>
      </c>
      <c r="C21" s="3" t="s">
        <v>9</v>
      </c>
      <c r="D21" s="6" t="s">
        <v>19</v>
      </c>
      <c r="E21" s="15"/>
      <c r="F21" s="7">
        <f>IF(E21&lt;&gt;"",VLOOKUP(E21,'Look Up'!$B$2:$C$11,2,0),0)</f>
        <v>0</v>
      </c>
      <c r="G21" s="12">
        <f aca="true" t="shared" si="7" ref="G21:G32">G20+F21</f>
        <v>10.5</v>
      </c>
      <c r="H21" s="15"/>
      <c r="I21" s="7">
        <f>IF(H21&lt;&gt;"",VLOOKUP(H21,'Look Up'!$B$2:$C$11,2,0),0)</f>
        <v>0</v>
      </c>
      <c r="J21" s="12">
        <f aca="true" t="shared" si="8" ref="J21:J32">J20+I21</f>
        <v>8.5</v>
      </c>
      <c r="K21" s="15"/>
      <c r="L21" s="7">
        <f>IF(K21&lt;&gt;"",VLOOKUP(K21,'Look Up'!$B$2:$C$11,2,0),0)</f>
        <v>0</v>
      </c>
      <c r="M21" s="12">
        <f aca="true" t="shared" si="9" ref="M21:M32">M20+L21</f>
        <v>8.5</v>
      </c>
      <c r="N21" s="15"/>
      <c r="O21" s="7">
        <f>IF(N21&lt;&gt;"",VLOOKUP(N21,'Look Up'!$B$2:$C$11,2,0),0)</f>
        <v>0</v>
      </c>
      <c r="P21" s="12">
        <f aca="true" t="shared" si="10" ref="P21:P32">P20+O21</f>
        <v>9.5</v>
      </c>
      <c r="Q21" s="14" t="str">
        <f t="shared" si="0"/>
        <v/>
      </c>
      <c r="R21" s="53">
        <f aca="true" t="shared" si="11" ref="R21:R32">F21+I21+L21+O21</f>
        <v>0</v>
      </c>
      <c r="S21" s="63">
        <f>VLOOKUP(U21,'Look Up'!$A$2:$D$6,4,0)</f>
        <v>0</v>
      </c>
      <c r="T21" s="54" t="str">
        <f aca="true" t="shared" si="12" ref="T21:T32">IF(Q21&lt;&gt;"",IF((R21+S21)&lt;&gt;10,"Error: Check positions awarded",""),"")</f>
        <v/>
      </c>
    </row>
    <row r="22" spans="1:20" ht="12.75">
      <c r="A22" s="2">
        <v>14</v>
      </c>
      <c r="B22" s="3" t="s">
        <v>14</v>
      </c>
      <c r="C22" s="3" t="s">
        <v>9</v>
      </c>
      <c r="D22" s="6" t="s">
        <v>19</v>
      </c>
      <c r="E22" s="15"/>
      <c r="F22" s="7">
        <f>IF(E22&lt;&gt;"",VLOOKUP(E22,'Look Up'!$B$2:$C$11,2,0),0)</f>
        <v>0</v>
      </c>
      <c r="G22" s="12">
        <f t="shared" si="7"/>
        <v>10.5</v>
      </c>
      <c r="H22" s="15"/>
      <c r="I22" s="7">
        <f>IF(H22&lt;&gt;"",VLOOKUP(H22,'Look Up'!$B$2:$C$11,2,0),0)</f>
        <v>0</v>
      </c>
      <c r="J22" s="12">
        <f t="shared" si="8"/>
        <v>8.5</v>
      </c>
      <c r="K22" s="15"/>
      <c r="L22" s="7">
        <f>IF(K22&lt;&gt;"",VLOOKUP(K22,'Look Up'!$B$2:$C$11,2,0),0)</f>
        <v>0</v>
      </c>
      <c r="M22" s="12">
        <f t="shared" si="9"/>
        <v>8.5</v>
      </c>
      <c r="N22" s="15"/>
      <c r="O22" s="7">
        <f>IF(N22&lt;&gt;"",VLOOKUP(N22,'Look Up'!$B$2:$C$11,2,0),0)</f>
        <v>0</v>
      </c>
      <c r="P22" s="12">
        <f t="shared" si="10"/>
        <v>9.5</v>
      </c>
      <c r="Q22" s="14" t="str">
        <f t="shared" si="0"/>
        <v/>
      </c>
      <c r="R22" s="53">
        <f t="shared" si="11"/>
        <v>0</v>
      </c>
      <c r="S22" s="63">
        <f>VLOOKUP(U22,'Look Up'!$A$2:$D$6,4,0)</f>
        <v>0</v>
      </c>
      <c r="T22" s="54" t="str">
        <f t="shared" si="12"/>
        <v/>
      </c>
    </row>
    <row r="23" spans="1:20" ht="12.75">
      <c r="A23" s="2">
        <v>15</v>
      </c>
      <c r="B23" s="3" t="s">
        <v>12</v>
      </c>
      <c r="C23" s="3" t="s">
        <v>7</v>
      </c>
      <c r="D23" s="6" t="s">
        <v>20</v>
      </c>
      <c r="E23" s="15"/>
      <c r="F23" s="7">
        <f>IF(E23&lt;&gt;"",VLOOKUP(E23,'Look Up'!$B$2:$C$11,2,0),0)</f>
        <v>0</v>
      </c>
      <c r="G23" s="12">
        <f t="shared" si="7"/>
        <v>10.5</v>
      </c>
      <c r="H23" s="15"/>
      <c r="I23" s="7">
        <f>IF(H23&lt;&gt;"",VLOOKUP(H23,'Look Up'!$B$2:$C$11,2,0),0)</f>
        <v>0</v>
      </c>
      <c r="J23" s="12">
        <f t="shared" si="8"/>
        <v>8.5</v>
      </c>
      <c r="K23" s="15"/>
      <c r="L23" s="7">
        <f>IF(K23&lt;&gt;"",VLOOKUP(K23,'Look Up'!$B$2:$C$11,2,0),0)</f>
        <v>0</v>
      </c>
      <c r="M23" s="12">
        <f t="shared" si="9"/>
        <v>8.5</v>
      </c>
      <c r="N23" s="15"/>
      <c r="O23" s="7">
        <f>IF(N23&lt;&gt;"",VLOOKUP(N23,'Look Up'!$B$2:$C$11,2,0),0)</f>
        <v>0</v>
      </c>
      <c r="P23" s="12">
        <f t="shared" si="10"/>
        <v>9.5</v>
      </c>
      <c r="Q23" s="14" t="str">
        <f t="shared" si="0"/>
        <v/>
      </c>
      <c r="R23" s="53">
        <f t="shared" si="11"/>
        <v>0</v>
      </c>
      <c r="S23" s="63">
        <f>VLOOKUP(U23,'Look Up'!$A$2:$D$6,4,0)</f>
        <v>0</v>
      </c>
      <c r="T23" s="54" t="str">
        <f t="shared" si="12"/>
        <v/>
      </c>
    </row>
    <row r="24" spans="1:20" ht="12.75">
      <c r="A24" s="2">
        <v>16</v>
      </c>
      <c r="B24" s="3" t="s">
        <v>14</v>
      </c>
      <c r="C24" s="3" t="s">
        <v>7</v>
      </c>
      <c r="D24" s="6" t="s">
        <v>20</v>
      </c>
      <c r="E24" s="15"/>
      <c r="F24" s="7">
        <f>IF(E24&lt;&gt;"",VLOOKUP(E24,'Look Up'!$B$2:$C$11,2,0),0)</f>
        <v>0</v>
      </c>
      <c r="G24" s="12">
        <f t="shared" si="7"/>
        <v>10.5</v>
      </c>
      <c r="H24" s="15"/>
      <c r="I24" s="7">
        <f>IF(H24&lt;&gt;"",VLOOKUP(H24,'Look Up'!$B$2:$C$11,2,0),0)</f>
        <v>0</v>
      </c>
      <c r="J24" s="12">
        <f t="shared" si="8"/>
        <v>8.5</v>
      </c>
      <c r="K24" s="15"/>
      <c r="L24" s="7">
        <f>IF(K24&lt;&gt;"",VLOOKUP(K24,'Look Up'!$B$2:$C$11,2,0),0)</f>
        <v>0</v>
      </c>
      <c r="M24" s="12">
        <f t="shared" si="9"/>
        <v>8.5</v>
      </c>
      <c r="N24" s="15"/>
      <c r="O24" s="7">
        <f>IF(N24&lt;&gt;"",VLOOKUP(N24,'Look Up'!$B$2:$C$11,2,0),0)</f>
        <v>0</v>
      </c>
      <c r="P24" s="12">
        <f t="shared" si="10"/>
        <v>9.5</v>
      </c>
      <c r="Q24" s="14" t="str">
        <f t="shared" si="0"/>
        <v/>
      </c>
      <c r="R24" s="53">
        <f t="shared" si="11"/>
        <v>0</v>
      </c>
      <c r="S24" s="63">
        <f>VLOOKUP(U24,'Look Up'!$A$2:$D$6,4,0)</f>
        <v>0</v>
      </c>
      <c r="T24" s="54" t="str">
        <f t="shared" si="12"/>
        <v/>
      </c>
    </row>
    <row r="25" spans="1:20" ht="12.75">
      <c r="A25" s="2">
        <v>17</v>
      </c>
      <c r="B25" s="3" t="s">
        <v>12</v>
      </c>
      <c r="C25" s="3" t="s">
        <v>15</v>
      </c>
      <c r="D25" s="6" t="s">
        <v>73</v>
      </c>
      <c r="E25" s="15"/>
      <c r="F25" s="7">
        <f>IF(E25&lt;&gt;"",VLOOKUP(E25,'Look Up'!$B$2:$C$11,2,0),0)</f>
        <v>0</v>
      </c>
      <c r="G25" s="12">
        <f t="shared" si="7"/>
        <v>10.5</v>
      </c>
      <c r="H25" s="15"/>
      <c r="I25" s="7">
        <f>IF(H25&lt;&gt;"",VLOOKUP(H25,'Look Up'!$B$2:$C$11,2,0),0)</f>
        <v>0</v>
      </c>
      <c r="J25" s="12">
        <f t="shared" si="8"/>
        <v>8.5</v>
      </c>
      <c r="K25" s="15"/>
      <c r="L25" s="7">
        <f>IF(K25&lt;&gt;"",VLOOKUP(K25,'Look Up'!$B$2:$C$11,2,0),0)</f>
        <v>0</v>
      </c>
      <c r="M25" s="12">
        <f t="shared" si="9"/>
        <v>8.5</v>
      </c>
      <c r="N25" s="15"/>
      <c r="O25" s="7">
        <f>IF(N25&lt;&gt;"",VLOOKUP(N25,'Look Up'!$B$2:$C$11,2,0),0)</f>
        <v>0</v>
      </c>
      <c r="P25" s="12">
        <f t="shared" si="10"/>
        <v>9.5</v>
      </c>
      <c r="Q25" s="14" t="str">
        <f t="shared" si="0"/>
        <v/>
      </c>
      <c r="R25" s="53">
        <f t="shared" si="11"/>
        <v>0</v>
      </c>
      <c r="S25" s="63">
        <f>VLOOKUP(U25,'Look Up'!$A$2:$D$6,4,0)</f>
        <v>0</v>
      </c>
      <c r="T25" s="54" t="str">
        <f t="shared" si="12"/>
        <v/>
      </c>
    </row>
    <row r="26" spans="1:20" ht="12.75">
      <c r="A26" s="2">
        <v>18</v>
      </c>
      <c r="B26" s="3" t="s">
        <v>14</v>
      </c>
      <c r="C26" s="3" t="s">
        <v>15</v>
      </c>
      <c r="D26" s="6" t="s">
        <v>73</v>
      </c>
      <c r="E26" s="15"/>
      <c r="F26" s="7">
        <f>IF(E26&lt;&gt;"",VLOOKUP(E26,'Look Up'!$B$2:$C$11,2,0),0)</f>
        <v>0</v>
      </c>
      <c r="G26" s="12">
        <f t="shared" si="7"/>
        <v>10.5</v>
      </c>
      <c r="H26" s="15"/>
      <c r="I26" s="7">
        <f>IF(H26&lt;&gt;"",VLOOKUP(H26,'Look Up'!$B$2:$C$11,2,0),0)</f>
        <v>0</v>
      </c>
      <c r="J26" s="12">
        <f t="shared" si="8"/>
        <v>8.5</v>
      </c>
      <c r="K26" s="15"/>
      <c r="L26" s="7">
        <f>IF(K26&lt;&gt;"",VLOOKUP(K26,'Look Up'!$B$2:$C$11,2,0),0)</f>
        <v>0</v>
      </c>
      <c r="M26" s="12">
        <f t="shared" si="9"/>
        <v>8.5</v>
      </c>
      <c r="N26" s="15"/>
      <c r="O26" s="7">
        <f>IF(N26&lt;&gt;"",VLOOKUP(N26,'Look Up'!$B$2:$C$11,2,0),0)</f>
        <v>0</v>
      </c>
      <c r="P26" s="12">
        <f t="shared" si="10"/>
        <v>9.5</v>
      </c>
      <c r="Q26" s="14" t="str">
        <f t="shared" si="0"/>
        <v/>
      </c>
      <c r="R26" s="53">
        <f t="shared" si="11"/>
        <v>0</v>
      </c>
      <c r="S26" s="63">
        <f>VLOOKUP(U26,'Look Up'!$A$2:$D$6,4,0)</f>
        <v>0</v>
      </c>
      <c r="T26" s="54" t="str">
        <f t="shared" si="12"/>
        <v/>
      </c>
    </row>
    <row r="27" spans="1:20" ht="12.75">
      <c r="A27" s="2">
        <v>19</v>
      </c>
      <c r="B27" s="3" t="s">
        <v>12</v>
      </c>
      <c r="C27" s="3" t="s">
        <v>17</v>
      </c>
      <c r="D27" s="6" t="s">
        <v>19</v>
      </c>
      <c r="E27" s="15"/>
      <c r="F27" s="7">
        <f>IF(E27&lt;&gt;"",VLOOKUP(E27,'Look Up'!$B$2:$C$11,2,0),0)</f>
        <v>0</v>
      </c>
      <c r="G27" s="12">
        <f t="shared" si="7"/>
        <v>10.5</v>
      </c>
      <c r="H27" s="15"/>
      <c r="I27" s="7">
        <f>IF(H27&lt;&gt;"",VLOOKUP(H27,'Look Up'!$B$2:$C$11,2,0),0)</f>
        <v>0</v>
      </c>
      <c r="J27" s="12">
        <f t="shared" si="8"/>
        <v>8.5</v>
      </c>
      <c r="K27" s="15"/>
      <c r="L27" s="7">
        <f>IF(K27&lt;&gt;"",VLOOKUP(K27,'Look Up'!$B$2:$C$11,2,0),0)</f>
        <v>0</v>
      </c>
      <c r="M27" s="12">
        <f t="shared" si="9"/>
        <v>8.5</v>
      </c>
      <c r="N27" s="15"/>
      <c r="O27" s="7">
        <f>IF(N27&lt;&gt;"",VLOOKUP(N27,'Look Up'!$B$2:$C$11,2,0),0)</f>
        <v>0</v>
      </c>
      <c r="P27" s="12">
        <f t="shared" si="10"/>
        <v>9.5</v>
      </c>
      <c r="Q27" s="14" t="str">
        <f t="shared" si="0"/>
        <v/>
      </c>
      <c r="R27" s="53">
        <f t="shared" si="11"/>
        <v>0</v>
      </c>
      <c r="S27" s="63">
        <f>VLOOKUP(U27,'Look Up'!$A$2:$D$6,4,0)</f>
        <v>0</v>
      </c>
      <c r="T27" s="54" t="str">
        <f t="shared" si="12"/>
        <v/>
      </c>
    </row>
    <row r="28" spans="1:20" ht="12.75">
      <c r="A28" s="2">
        <v>20</v>
      </c>
      <c r="B28" s="3" t="s">
        <v>14</v>
      </c>
      <c r="C28" s="3" t="s">
        <v>17</v>
      </c>
      <c r="D28" s="6" t="s">
        <v>19</v>
      </c>
      <c r="E28" s="15"/>
      <c r="F28" s="7">
        <f>IF(E28&lt;&gt;"",VLOOKUP(E28,'Look Up'!$B$2:$C$11,2,0),0)</f>
        <v>0</v>
      </c>
      <c r="G28" s="12">
        <f t="shared" si="7"/>
        <v>10.5</v>
      </c>
      <c r="H28" s="15"/>
      <c r="I28" s="7">
        <f>IF(H28&lt;&gt;"",VLOOKUP(H28,'Look Up'!$B$2:$C$11,2,0),0)</f>
        <v>0</v>
      </c>
      <c r="J28" s="12">
        <f t="shared" si="8"/>
        <v>8.5</v>
      </c>
      <c r="K28" s="15"/>
      <c r="L28" s="7">
        <f>IF(K28&lt;&gt;"",VLOOKUP(K28,'Look Up'!$B$2:$C$11,2,0),0)</f>
        <v>0</v>
      </c>
      <c r="M28" s="12">
        <f t="shared" si="9"/>
        <v>8.5</v>
      </c>
      <c r="N28" s="15"/>
      <c r="O28" s="7">
        <f>IF(N28&lt;&gt;"",VLOOKUP(N28,'Look Up'!$B$2:$C$11,2,0),0)</f>
        <v>0</v>
      </c>
      <c r="P28" s="12">
        <f t="shared" si="10"/>
        <v>9.5</v>
      </c>
      <c r="Q28" s="14" t="str">
        <f t="shared" si="0"/>
        <v/>
      </c>
      <c r="R28" s="53">
        <f t="shared" si="11"/>
        <v>0</v>
      </c>
      <c r="S28" s="63">
        <f>VLOOKUP(U28,'Look Up'!$A$2:$D$6,4,0)</f>
        <v>0</v>
      </c>
      <c r="T28" s="54" t="str">
        <f t="shared" si="12"/>
        <v/>
      </c>
    </row>
    <row r="29" spans="1:20" ht="12.75">
      <c r="A29" s="2">
        <v>21</v>
      </c>
      <c r="B29" s="3" t="s">
        <v>12</v>
      </c>
      <c r="C29" s="3" t="s">
        <v>9</v>
      </c>
      <c r="D29" s="6" t="s">
        <v>20</v>
      </c>
      <c r="E29" s="15"/>
      <c r="F29" s="7">
        <f>IF(E29&lt;&gt;"",VLOOKUP(E29,'Look Up'!$B$2:$C$11,2,0),0)</f>
        <v>0</v>
      </c>
      <c r="G29" s="12">
        <f t="shared" si="7"/>
        <v>10.5</v>
      </c>
      <c r="H29" s="15"/>
      <c r="I29" s="7">
        <f>IF(H29&lt;&gt;"",VLOOKUP(H29,'Look Up'!$B$2:$C$11,2,0),0)</f>
        <v>0</v>
      </c>
      <c r="J29" s="12">
        <f t="shared" si="8"/>
        <v>8.5</v>
      </c>
      <c r="K29" s="15"/>
      <c r="L29" s="7">
        <f>IF(K29&lt;&gt;"",VLOOKUP(K29,'Look Up'!$B$2:$C$11,2,0),0)</f>
        <v>0</v>
      </c>
      <c r="M29" s="12">
        <f t="shared" si="9"/>
        <v>8.5</v>
      </c>
      <c r="N29" s="15"/>
      <c r="O29" s="7">
        <f>IF(N29&lt;&gt;"",VLOOKUP(N29,'Look Up'!$B$2:$C$11,2,0),0)</f>
        <v>0</v>
      </c>
      <c r="P29" s="12">
        <f t="shared" si="10"/>
        <v>9.5</v>
      </c>
      <c r="Q29" s="14" t="str">
        <f t="shared" si="0"/>
        <v/>
      </c>
      <c r="R29" s="53">
        <f t="shared" si="11"/>
        <v>0</v>
      </c>
      <c r="S29" s="63">
        <f>VLOOKUP(U29,'Look Up'!$A$2:$D$6,4,0)</f>
        <v>0</v>
      </c>
      <c r="T29" s="54" t="str">
        <f t="shared" si="12"/>
        <v/>
      </c>
    </row>
    <row r="30" spans="1:20" ht="12.75">
      <c r="A30" s="2">
        <v>22</v>
      </c>
      <c r="B30" s="3" t="s">
        <v>14</v>
      </c>
      <c r="C30" s="3" t="s">
        <v>9</v>
      </c>
      <c r="D30" s="6" t="s">
        <v>20</v>
      </c>
      <c r="E30" s="15"/>
      <c r="F30" s="7">
        <f>IF(E30&lt;&gt;"",VLOOKUP(E30,'Look Up'!$B$2:$C$11,2,0),0)</f>
        <v>0</v>
      </c>
      <c r="G30" s="12">
        <f t="shared" si="7"/>
        <v>10.5</v>
      </c>
      <c r="H30" s="15"/>
      <c r="I30" s="7">
        <f>IF(H30&lt;&gt;"",VLOOKUP(H30,'Look Up'!$B$2:$C$11,2,0),0)</f>
        <v>0</v>
      </c>
      <c r="J30" s="12">
        <f t="shared" si="8"/>
        <v>8.5</v>
      </c>
      <c r="K30" s="15"/>
      <c r="L30" s="7">
        <f>IF(K30&lt;&gt;"",VLOOKUP(K30,'Look Up'!$B$2:$C$11,2,0),0)</f>
        <v>0</v>
      </c>
      <c r="M30" s="12">
        <f t="shared" si="9"/>
        <v>8.5</v>
      </c>
      <c r="N30" s="15"/>
      <c r="O30" s="7">
        <f>IF(N30&lt;&gt;"",VLOOKUP(N30,'Look Up'!$B$2:$C$11,2,0),0)</f>
        <v>0</v>
      </c>
      <c r="P30" s="12">
        <f t="shared" si="10"/>
        <v>9.5</v>
      </c>
      <c r="Q30" s="14" t="str">
        <f t="shared" si="0"/>
        <v/>
      </c>
      <c r="R30" s="53">
        <f t="shared" si="11"/>
        <v>0</v>
      </c>
      <c r="S30" s="63">
        <f>VLOOKUP(U30,'Look Up'!$A$2:$D$6,4,0)</f>
        <v>0</v>
      </c>
      <c r="T30" s="54" t="str">
        <f t="shared" si="12"/>
        <v/>
      </c>
    </row>
    <row r="31" spans="1:20" ht="12.75">
      <c r="A31" s="2">
        <v>23</v>
      </c>
      <c r="B31" s="3" t="s">
        <v>12</v>
      </c>
      <c r="C31" s="3" t="s">
        <v>7</v>
      </c>
      <c r="D31" s="6" t="s">
        <v>21</v>
      </c>
      <c r="E31" s="15"/>
      <c r="F31" s="7">
        <f>IF(E31&lt;&gt;"",VLOOKUP(E31,'Look Up'!$B$2:$C$11,2,0),0)</f>
        <v>0</v>
      </c>
      <c r="G31" s="12">
        <f t="shared" si="7"/>
        <v>10.5</v>
      </c>
      <c r="H31" s="15"/>
      <c r="I31" s="7">
        <f>IF(H31&lt;&gt;"",VLOOKUP(H31,'Look Up'!$B$2:$C$11,2,0),0)</f>
        <v>0</v>
      </c>
      <c r="J31" s="12">
        <f t="shared" si="8"/>
        <v>8.5</v>
      </c>
      <c r="K31" s="15"/>
      <c r="L31" s="7">
        <f>IF(K31&lt;&gt;"",VLOOKUP(K31,'Look Up'!$B$2:$C$11,2,0),0)</f>
        <v>0</v>
      </c>
      <c r="M31" s="12">
        <f t="shared" si="9"/>
        <v>8.5</v>
      </c>
      <c r="N31" s="15"/>
      <c r="O31" s="7">
        <f>IF(N31&lt;&gt;"",VLOOKUP(N31,'Look Up'!$B$2:$C$11,2,0),0)</f>
        <v>0</v>
      </c>
      <c r="P31" s="12">
        <f t="shared" si="10"/>
        <v>9.5</v>
      </c>
      <c r="Q31" s="14" t="str">
        <f t="shared" si="0"/>
        <v/>
      </c>
      <c r="R31" s="53">
        <f t="shared" si="11"/>
        <v>0</v>
      </c>
      <c r="S31" s="63">
        <f>VLOOKUP(U31,'Look Up'!$A$2:$D$6,4,0)</f>
        <v>0</v>
      </c>
      <c r="T31" s="54" t="str">
        <f t="shared" si="12"/>
        <v/>
      </c>
    </row>
    <row r="32" spans="1:20" ht="12.75">
      <c r="A32" s="2">
        <v>24</v>
      </c>
      <c r="B32" s="3" t="s">
        <v>14</v>
      </c>
      <c r="C32" s="3" t="s">
        <v>7</v>
      </c>
      <c r="D32" s="6" t="s">
        <v>21</v>
      </c>
      <c r="E32" s="15"/>
      <c r="F32" s="7">
        <f>IF(E32&lt;&gt;"",VLOOKUP(E32,'Look Up'!$B$2:$C$11,2,0),0)</f>
        <v>0</v>
      </c>
      <c r="G32" s="12">
        <f t="shared" si="7"/>
        <v>10.5</v>
      </c>
      <c r="H32" s="15"/>
      <c r="I32" s="7">
        <f>IF(H32&lt;&gt;"",VLOOKUP(H32,'Look Up'!$B$2:$C$11,2,0),0)</f>
        <v>0</v>
      </c>
      <c r="J32" s="12">
        <f t="shared" si="8"/>
        <v>8.5</v>
      </c>
      <c r="K32" s="15"/>
      <c r="L32" s="7">
        <f>IF(K32&lt;&gt;"",VLOOKUP(K32,'Look Up'!$B$2:$C$11,2,0),0)</f>
        <v>0</v>
      </c>
      <c r="M32" s="12">
        <f t="shared" si="9"/>
        <v>8.5</v>
      </c>
      <c r="N32" s="15"/>
      <c r="O32" s="7">
        <f>IF(N32&lt;&gt;"",VLOOKUP(N32,'Look Up'!$B$2:$C$11,2,0),0)</f>
        <v>0</v>
      </c>
      <c r="P32" s="12">
        <f t="shared" si="10"/>
        <v>9.5</v>
      </c>
      <c r="Q32" s="14" t="str">
        <f t="shared" si="0"/>
        <v/>
      </c>
      <c r="R32" s="53">
        <f t="shared" si="11"/>
        <v>0</v>
      </c>
      <c r="S32" s="63">
        <f>VLOOKUP(U32,'Look Up'!$A$2:$D$6,4,0)</f>
        <v>0</v>
      </c>
      <c r="T32" s="54" t="str">
        <f t="shared" si="12"/>
        <v/>
      </c>
    </row>
    <row r="33" spans="1:20" ht="12.75">
      <c r="A33" s="101" t="s">
        <v>48</v>
      </c>
      <c r="B33" s="102"/>
      <c r="C33" s="102"/>
      <c r="D33" s="102"/>
      <c r="E33" s="13" t="str">
        <f>VLOOKUP(RANK(G33,($G33,$J33,$M33,$P33)),'Look Up'!$A$3:$B$6,2,0)</f>
        <v>1st</v>
      </c>
      <c r="F33" s="7"/>
      <c r="G33" s="12">
        <f>G32+F33</f>
        <v>10.5</v>
      </c>
      <c r="H33" s="13" t="str">
        <f>VLOOKUP(RANK(J33,($G33,$J33,$M33,$P33)),'Look Up'!$A$3:$B$6,2,0)</f>
        <v>3rd</v>
      </c>
      <c r="I33" s="7"/>
      <c r="J33" s="12">
        <f>J32+I33</f>
        <v>8.5</v>
      </c>
      <c r="K33" s="13" t="str">
        <f>VLOOKUP(RANK(M33,($G33,$J33,$M33,$P33)),'Look Up'!$A$3:$B$6,2,0)</f>
        <v>3rd</v>
      </c>
      <c r="L33" s="7"/>
      <c r="M33" s="12">
        <f>M32+L33</f>
        <v>8.5</v>
      </c>
      <c r="N33" s="13" t="str">
        <f>VLOOKUP(RANK(P33,($G33,$J33,$M33,$P33)),'Look Up'!$A$3:$B$6,2,0)</f>
        <v>2nd</v>
      </c>
      <c r="O33" s="7"/>
      <c r="P33" s="12">
        <f>P32+O33</f>
        <v>9.5</v>
      </c>
      <c r="Q33" s="14">
        <f>MAX(Q20:Q32)</f>
        <v>4</v>
      </c>
      <c r="R33" s="55">
        <f>SUM(R21:R32)</f>
        <v>0</v>
      </c>
      <c r="S33" s="64">
        <f>SUM(S21:S32)</f>
        <v>0</v>
      </c>
      <c r="T33" s="54" t="str">
        <f>IF(((R33+S33)/Q33)&gt;10,"Error: Check positions above","")</f>
        <v/>
      </c>
    </row>
    <row r="34" spans="1:20" ht="12.75">
      <c r="A34" s="2">
        <v>25</v>
      </c>
      <c r="B34" s="3" t="s">
        <v>12</v>
      </c>
      <c r="C34" s="3" t="s">
        <v>15</v>
      </c>
      <c r="D34" s="6" t="s">
        <v>74</v>
      </c>
      <c r="E34" s="15"/>
      <c r="F34" s="7">
        <f>IF(E34&lt;&gt;"",VLOOKUP(E34,'Look Up'!$B$2:$C$11,2,0),0)</f>
        <v>0</v>
      </c>
      <c r="G34" s="12">
        <f aca="true" t="shared" si="13" ref="G34:G44">G33+F34</f>
        <v>10.5</v>
      </c>
      <c r="H34" s="15"/>
      <c r="I34" s="7">
        <f>IF(H34&lt;&gt;"",VLOOKUP(H34,'Look Up'!$B$2:$C$11,2,0),0)</f>
        <v>0</v>
      </c>
      <c r="J34" s="12">
        <f aca="true" t="shared" si="14" ref="J34:J44">J33+I34</f>
        <v>8.5</v>
      </c>
      <c r="K34" s="15"/>
      <c r="L34" s="7">
        <f>IF(K34&lt;&gt;"",VLOOKUP(K34,'Look Up'!$B$2:$C$11,2,0),0)</f>
        <v>0</v>
      </c>
      <c r="M34" s="12">
        <f aca="true" t="shared" si="15" ref="M34:M44">M33+L34</f>
        <v>8.5</v>
      </c>
      <c r="N34" s="15"/>
      <c r="O34" s="7">
        <f>IF(N34&lt;&gt;"",VLOOKUP(N34,'Look Up'!$B$2:$C$11,2,0),0)</f>
        <v>0</v>
      </c>
      <c r="P34" s="12">
        <f aca="true" t="shared" si="16" ref="P34:P44">P33+O34</f>
        <v>9.5</v>
      </c>
      <c r="Q34" s="14" t="str">
        <f t="shared" si="0"/>
        <v/>
      </c>
      <c r="R34" s="53">
        <f aca="true" t="shared" si="17" ref="R34:R45">F34+I34+L34+O34</f>
        <v>0</v>
      </c>
      <c r="S34" s="63">
        <f>VLOOKUP(U34,'Look Up'!$A$2:$D$6,4,0)</f>
        <v>0</v>
      </c>
      <c r="T34" s="54" t="str">
        <f aca="true" t="shared" si="18" ref="T34:T45">IF(Q34&lt;&gt;"",IF((R34+S34)&lt;&gt;10,"Error: Check positions awarded",""),"")</f>
        <v/>
      </c>
    </row>
    <row r="35" spans="1:20" ht="12.75">
      <c r="A35" s="2">
        <v>26</v>
      </c>
      <c r="B35" s="3" t="s">
        <v>14</v>
      </c>
      <c r="C35" s="3" t="s">
        <v>15</v>
      </c>
      <c r="D35" s="6" t="s">
        <v>74</v>
      </c>
      <c r="E35" s="15"/>
      <c r="F35" s="7">
        <f>IF(E35&lt;&gt;"",VLOOKUP(E35,'Look Up'!$B$2:$C$11,2,0),0)</f>
        <v>0</v>
      </c>
      <c r="G35" s="12">
        <f t="shared" si="13"/>
        <v>10.5</v>
      </c>
      <c r="H35" s="15"/>
      <c r="I35" s="7">
        <f>IF(H35&lt;&gt;"",VLOOKUP(H35,'Look Up'!$B$2:$C$11,2,0),0)</f>
        <v>0</v>
      </c>
      <c r="J35" s="12">
        <f t="shared" si="14"/>
        <v>8.5</v>
      </c>
      <c r="K35" s="15"/>
      <c r="L35" s="7">
        <f>IF(K35&lt;&gt;"",VLOOKUP(K35,'Look Up'!$B$2:$C$11,2,0),0)</f>
        <v>0</v>
      </c>
      <c r="M35" s="12">
        <f t="shared" si="15"/>
        <v>8.5</v>
      </c>
      <c r="N35" s="15"/>
      <c r="O35" s="7">
        <f>IF(N35&lt;&gt;"",VLOOKUP(N35,'Look Up'!$B$2:$C$11,2,0),0)</f>
        <v>0</v>
      </c>
      <c r="P35" s="12">
        <f t="shared" si="16"/>
        <v>9.5</v>
      </c>
      <c r="Q35" s="14" t="str">
        <f t="shared" si="0"/>
        <v/>
      </c>
      <c r="R35" s="53">
        <f t="shared" si="17"/>
        <v>0</v>
      </c>
      <c r="S35" s="63">
        <f>VLOOKUP(U35,'Look Up'!$A$2:$D$6,4,0)</f>
        <v>0</v>
      </c>
      <c r="T35" s="54" t="str">
        <f t="shared" si="18"/>
        <v/>
      </c>
    </row>
    <row r="36" spans="1:20" ht="12.75">
      <c r="A36" s="2">
        <v>27</v>
      </c>
      <c r="B36" s="3" t="s">
        <v>12</v>
      </c>
      <c r="C36" s="3" t="s">
        <v>17</v>
      </c>
      <c r="D36" s="6" t="s">
        <v>75</v>
      </c>
      <c r="E36" s="15"/>
      <c r="F36" s="7">
        <f>IF(E36&lt;&gt;"",VLOOKUP(E36,'Look Up'!$B$2:$C$11,2,0),0)</f>
        <v>0</v>
      </c>
      <c r="G36" s="12">
        <f t="shared" si="13"/>
        <v>10.5</v>
      </c>
      <c r="H36" s="15"/>
      <c r="I36" s="7">
        <f>IF(H36&lt;&gt;"",VLOOKUP(H36,'Look Up'!$B$2:$C$11,2,0),0)</f>
        <v>0</v>
      </c>
      <c r="J36" s="12">
        <f t="shared" si="14"/>
        <v>8.5</v>
      </c>
      <c r="K36" s="15"/>
      <c r="L36" s="7">
        <f>IF(K36&lt;&gt;"",VLOOKUP(K36,'Look Up'!$B$2:$C$11,2,0),0)</f>
        <v>0</v>
      </c>
      <c r="M36" s="12">
        <f t="shared" si="15"/>
        <v>8.5</v>
      </c>
      <c r="N36" s="15"/>
      <c r="O36" s="7">
        <f>IF(N36&lt;&gt;"",VLOOKUP(N36,'Look Up'!$B$2:$C$11,2,0),0)</f>
        <v>0</v>
      </c>
      <c r="P36" s="12">
        <f t="shared" si="16"/>
        <v>9.5</v>
      </c>
      <c r="Q36" s="14" t="str">
        <f t="shared" si="0"/>
        <v/>
      </c>
      <c r="R36" s="53">
        <f t="shared" si="17"/>
        <v>0</v>
      </c>
      <c r="S36" s="63">
        <f>VLOOKUP(U36,'Look Up'!$A$2:$D$6,4,0)</f>
        <v>0</v>
      </c>
      <c r="T36" s="54" t="str">
        <f t="shared" si="18"/>
        <v/>
      </c>
    </row>
    <row r="37" spans="1:20" ht="12.75">
      <c r="A37" s="2">
        <v>28</v>
      </c>
      <c r="B37" s="3" t="s">
        <v>14</v>
      </c>
      <c r="C37" s="3" t="s">
        <v>17</v>
      </c>
      <c r="D37" s="6" t="s">
        <v>75</v>
      </c>
      <c r="E37" s="15"/>
      <c r="F37" s="7">
        <f>IF(E37&lt;&gt;"",VLOOKUP(E37,'Look Up'!$B$2:$C$11,2,0),0)</f>
        <v>0</v>
      </c>
      <c r="G37" s="12">
        <f t="shared" si="13"/>
        <v>10.5</v>
      </c>
      <c r="H37" s="15"/>
      <c r="I37" s="7">
        <f>IF(H37&lt;&gt;"",VLOOKUP(H37,'Look Up'!$B$2:$C$11,2,0),0)</f>
        <v>0</v>
      </c>
      <c r="J37" s="12">
        <f t="shared" si="14"/>
        <v>8.5</v>
      </c>
      <c r="K37" s="15"/>
      <c r="L37" s="7">
        <f>IF(K37&lt;&gt;"",VLOOKUP(K37,'Look Up'!$B$2:$C$11,2,0),0)</f>
        <v>0</v>
      </c>
      <c r="M37" s="12">
        <f t="shared" si="15"/>
        <v>8.5</v>
      </c>
      <c r="N37" s="15"/>
      <c r="O37" s="7">
        <f>IF(N37&lt;&gt;"",VLOOKUP(N37,'Look Up'!$B$2:$C$11,2,0),0)</f>
        <v>0</v>
      </c>
      <c r="P37" s="12">
        <f t="shared" si="16"/>
        <v>9.5</v>
      </c>
      <c r="Q37" s="14" t="str">
        <f t="shared" si="0"/>
        <v/>
      </c>
      <c r="R37" s="53">
        <f t="shared" si="17"/>
        <v>0</v>
      </c>
      <c r="S37" s="63">
        <f>VLOOKUP(U37,'Look Up'!$A$2:$D$6,4,0)</f>
        <v>0</v>
      </c>
      <c r="T37" s="54" t="str">
        <f t="shared" si="18"/>
        <v/>
      </c>
    </row>
    <row r="38" spans="1:20" ht="12.75">
      <c r="A38" s="2">
        <v>29</v>
      </c>
      <c r="B38" s="3" t="s">
        <v>12</v>
      </c>
      <c r="C38" s="3" t="s">
        <v>9</v>
      </c>
      <c r="D38" s="6" t="s">
        <v>21</v>
      </c>
      <c r="E38" s="15"/>
      <c r="F38" s="7">
        <f>IF(E38&lt;&gt;"",VLOOKUP(E38,'Look Up'!$B$2:$C$11,2,0),0)</f>
        <v>0</v>
      </c>
      <c r="G38" s="12">
        <f t="shared" si="13"/>
        <v>10.5</v>
      </c>
      <c r="H38" s="15"/>
      <c r="I38" s="7">
        <f>IF(H38&lt;&gt;"",VLOOKUP(H38,'Look Up'!$B$2:$C$11,2,0),0)</f>
        <v>0</v>
      </c>
      <c r="J38" s="12">
        <f t="shared" si="14"/>
        <v>8.5</v>
      </c>
      <c r="K38" s="15"/>
      <c r="L38" s="7">
        <f>IF(K38&lt;&gt;"",VLOOKUP(K38,'Look Up'!$B$2:$C$11,2,0),0)</f>
        <v>0</v>
      </c>
      <c r="M38" s="12">
        <f t="shared" si="15"/>
        <v>8.5</v>
      </c>
      <c r="N38" s="15"/>
      <c r="O38" s="7">
        <f>IF(N38&lt;&gt;"",VLOOKUP(N38,'Look Up'!$B$2:$C$11,2,0),0)</f>
        <v>0</v>
      </c>
      <c r="P38" s="12">
        <f t="shared" si="16"/>
        <v>9.5</v>
      </c>
      <c r="Q38" s="14" t="str">
        <f t="shared" si="0"/>
        <v/>
      </c>
      <c r="R38" s="53">
        <f t="shared" si="17"/>
        <v>0</v>
      </c>
      <c r="S38" s="63">
        <f>VLOOKUP(U38,'Look Up'!$A$2:$D$6,4,0)</f>
        <v>0</v>
      </c>
      <c r="T38" s="54" t="str">
        <f t="shared" si="18"/>
        <v/>
      </c>
    </row>
    <row r="39" spans="1:20" ht="12.75">
      <c r="A39" s="2">
        <v>30</v>
      </c>
      <c r="B39" s="3" t="s">
        <v>14</v>
      </c>
      <c r="C39" s="3" t="s">
        <v>9</v>
      </c>
      <c r="D39" s="6" t="s">
        <v>21</v>
      </c>
      <c r="E39" s="15"/>
      <c r="F39" s="7">
        <f>IF(E39&lt;&gt;"",VLOOKUP(E39,'Look Up'!$B$2:$C$11,2,0),0)</f>
        <v>0</v>
      </c>
      <c r="G39" s="12">
        <f t="shared" si="13"/>
        <v>10.5</v>
      </c>
      <c r="H39" s="15"/>
      <c r="I39" s="7">
        <f>IF(H39&lt;&gt;"",VLOOKUP(H39,'Look Up'!$B$2:$C$11,2,0),0)</f>
        <v>0</v>
      </c>
      <c r="J39" s="12">
        <f t="shared" si="14"/>
        <v>8.5</v>
      </c>
      <c r="K39" s="15"/>
      <c r="L39" s="7">
        <f>IF(K39&lt;&gt;"",VLOOKUP(K39,'Look Up'!$B$2:$C$11,2,0),0)</f>
        <v>0</v>
      </c>
      <c r="M39" s="12">
        <f t="shared" si="15"/>
        <v>8.5</v>
      </c>
      <c r="N39" s="15"/>
      <c r="O39" s="7">
        <f>IF(N39&lt;&gt;"",VLOOKUP(N39,'Look Up'!$B$2:$C$11,2,0),0)</f>
        <v>0</v>
      </c>
      <c r="P39" s="12">
        <f t="shared" si="16"/>
        <v>9.5</v>
      </c>
      <c r="Q39" s="14" t="str">
        <f t="shared" si="0"/>
        <v/>
      </c>
      <c r="R39" s="53">
        <f t="shared" si="17"/>
        <v>0</v>
      </c>
      <c r="S39" s="63">
        <f>VLOOKUP(U39,'Look Up'!$A$2:$D$6,4,0)</f>
        <v>0</v>
      </c>
      <c r="T39" s="54" t="str">
        <f t="shared" si="18"/>
        <v/>
      </c>
    </row>
    <row r="40" spans="1:20" ht="12.75">
      <c r="A40" s="2">
        <v>31</v>
      </c>
      <c r="B40" s="3" t="s">
        <v>12</v>
      </c>
      <c r="C40" s="3" t="s">
        <v>7</v>
      </c>
      <c r="D40" s="6" t="s">
        <v>18</v>
      </c>
      <c r="E40" s="15"/>
      <c r="F40" s="7">
        <f>IF(E40&lt;&gt;"",VLOOKUP(E40,'Look Up'!$B$2:$C$11,2,0),0)</f>
        <v>0</v>
      </c>
      <c r="G40" s="12">
        <f t="shared" si="13"/>
        <v>10.5</v>
      </c>
      <c r="H40" s="15"/>
      <c r="I40" s="7">
        <f>IF(H40&lt;&gt;"",VLOOKUP(H40,'Look Up'!$B$2:$C$11,2,0),0)</f>
        <v>0</v>
      </c>
      <c r="J40" s="12">
        <f t="shared" si="14"/>
        <v>8.5</v>
      </c>
      <c r="K40" s="15"/>
      <c r="L40" s="7">
        <f>IF(K40&lt;&gt;"",VLOOKUP(K40,'Look Up'!$B$2:$C$11,2,0),0)</f>
        <v>0</v>
      </c>
      <c r="M40" s="12">
        <f t="shared" si="15"/>
        <v>8.5</v>
      </c>
      <c r="N40" s="15"/>
      <c r="O40" s="7">
        <f>IF(N40&lt;&gt;"",VLOOKUP(N40,'Look Up'!$B$2:$C$11,2,0),0)</f>
        <v>0</v>
      </c>
      <c r="P40" s="12">
        <f t="shared" si="16"/>
        <v>9.5</v>
      </c>
      <c r="Q40" s="14" t="str">
        <f t="shared" si="0"/>
        <v/>
      </c>
      <c r="R40" s="53">
        <f t="shared" si="17"/>
        <v>0</v>
      </c>
      <c r="S40" s="63">
        <f>VLOOKUP(U40,'Look Up'!$A$2:$D$6,4,0)</f>
        <v>0</v>
      </c>
      <c r="T40" s="54" t="str">
        <f t="shared" si="18"/>
        <v/>
      </c>
    </row>
    <row r="41" spans="1:20" ht="12.75">
      <c r="A41" s="2">
        <v>32</v>
      </c>
      <c r="B41" s="3" t="s">
        <v>14</v>
      </c>
      <c r="C41" s="3" t="s">
        <v>7</v>
      </c>
      <c r="D41" s="6" t="s">
        <v>18</v>
      </c>
      <c r="E41" s="15"/>
      <c r="F41" s="7">
        <f>IF(E41&lt;&gt;"",VLOOKUP(E41,'Look Up'!$B$2:$C$11,2,0),0)</f>
        <v>0</v>
      </c>
      <c r="G41" s="12">
        <f t="shared" si="13"/>
        <v>10.5</v>
      </c>
      <c r="H41" s="15"/>
      <c r="I41" s="7">
        <f>IF(H41&lt;&gt;"",VLOOKUP(H41,'Look Up'!$B$2:$C$11,2,0),0)</f>
        <v>0</v>
      </c>
      <c r="J41" s="12">
        <f t="shared" si="14"/>
        <v>8.5</v>
      </c>
      <c r="K41" s="15"/>
      <c r="L41" s="7">
        <f>IF(K41&lt;&gt;"",VLOOKUP(K41,'Look Up'!$B$2:$C$11,2,0),0)</f>
        <v>0</v>
      </c>
      <c r="M41" s="12">
        <f t="shared" si="15"/>
        <v>8.5</v>
      </c>
      <c r="N41" s="15"/>
      <c r="O41" s="7">
        <f>IF(N41&lt;&gt;"",VLOOKUP(N41,'Look Up'!$B$2:$C$11,2,0),0)</f>
        <v>0</v>
      </c>
      <c r="P41" s="12">
        <f t="shared" si="16"/>
        <v>9.5</v>
      </c>
      <c r="Q41" s="14" t="str">
        <f t="shared" si="0"/>
        <v/>
      </c>
      <c r="R41" s="53">
        <f t="shared" si="17"/>
        <v>0</v>
      </c>
      <c r="S41" s="63">
        <f>VLOOKUP(U41,'Look Up'!$A$2:$D$6,4,0)</f>
        <v>0</v>
      </c>
      <c r="T41" s="54" t="str">
        <f t="shared" si="18"/>
        <v/>
      </c>
    </row>
    <row r="42" spans="1:20" ht="12.75">
      <c r="A42" s="2">
        <v>33</v>
      </c>
      <c r="B42" s="3" t="s">
        <v>12</v>
      </c>
      <c r="C42" s="3" t="s">
        <v>15</v>
      </c>
      <c r="D42" s="6" t="s">
        <v>22</v>
      </c>
      <c r="E42" s="15"/>
      <c r="F42" s="7">
        <f>IF(E42&lt;&gt;"",VLOOKUP(E42,'Look Up'!$B$2:$C$11,2,0),0)</f>
        <v>0</v>
      </c>
      <c r="G42" s="12">
        <f t="shared" si="13"/>
        <v>10.5</v>
      </c>
      <c r="H42" s="15"/>
      <c r="I42" s="7">
        <f>IF(H42&lt;&gt;"",VLOOKUP(H42,'Look Up'!$B$2:$C$11,2,0),0)</f>
        <v>0</v>
      </c>
      <c r="J42" s="12">
        <f t="shared" si="14"/>
        <v>8.5</v>
      </c>
      <c r="K42" s="15"/>
      <c r="L42" s="7">
        <f>IF(K42&lt;&gt;"",VLOOKUP(K42,'Look Up'!$B$2:$C$11,2,0),0)</f>
        <v>0</v>
      </c>
      <c r="M42" s="12">
        <f t="shared" si="15"/>
        <v>8.5</v>
      </c>
      <c r="N42" s="15"/>
      <c r="O42" s="7">
        <f>IF(N42&lt;&gt;"",VLOOKUP(N42,'Look Up'!$B$2:$C$11,2,0),0)</f>
        <v>0</v>
      </c>
      <c r="P42" s="12">
        <f t="shared" si="16"/>
        <v>9.5</v>
      </c>
      <c r="Q42" s="14" t="str">
        <f t="shared" si="0"/>
        <v/>
      </c>
      <c r="R42" s="53">
        <f t="shared" si="17"/>
        <v>0</v>
      </c>
      <c r="S42" s="63">
        <f>VLOOKUP(U42,'Look Up'!$A$2:$D$6,4,0)</f>
        <v>0</v>
      </c>
      <c r="T42" s="54" t="str">
        <f t="shared" si="18"/>
        <v/>
      </c>
    </row>
    <row r="43" spans="1:20" ht="12.75">
      <c r="A43" s="2">
        <v>34</v>
      </c>
      <c r="B43" s="3" t="s">
        <v>14</v>
      </c>
      <c r="C43" s="3" t="s">
        <v>15</v>
      </c>
      <c r="D43" s="6" t="s">
        <v>22</v>
      </c>
      <c r="E43" s="15"/>
      <c r="F43" s="7">
        <f>IF(E43&lt;&gt;"",VLOOKUP(E43,'Look Up'!$B$2:$C$11,2,0),0)</f>
        <v>0</v>
      </c>
      <c r="G43" s="12">
        <f t="shared" si="13"/>
        <v>10.5</v>
      </c>
      <c r="H43" s="15"/>
      <c r="I43" s="7">
        <f>IF(H43&lt;&gt;"",VLOOKUP(H43,'Look Up'!$B$2:$C$11,2,0),0)</f>
        <v>0</v>
      </c>
      <c r="J43" s="12">
        <f t="shared" si="14"/>
        <v>8.5</v>
      </c>
      <c r="K43" s="15"/>
      <c r="L43" s="7">
        <f>IF(K43&lt;&gt;"",VLOOKUP(K43,'Look Up'!$B$2:$C$11,2,0),0)</f>
        <v>0</v>
      </c>
      <c r="M43" s="12">
        <f t="shared" si="15"/>
        <v>8.5</v>
      </c>
      <c r="N43" s="15"/>
      <c r="O43" s="7">
        <f>IF(N43&lt;&gt;"",VLOOKUP(N43,'Look Up'!$B$2:$C$11,2,0),0)</f>
        <v>0</v>
      </c>
      <c r="P43" s="12">
        <f t="shared" si="16"/>
        <v>9.5</v>
      </c>
      <c r="Q43" s="14" t="str">
        <f t="shared" si="0"/>
        <v/>
      </c>
      <c r="R43" s="53">
        <f t="shared" si="17"/>
        <v>0</v>
      </c>
      <c r="S43" s="63">
        <f>VLOOKUP(U43,'Look Up'!$A$2:$D$6,4,0)</f>
        <v>0</v>
      </c>
      <c r="T43" s="54" t="str">
        <f t="shared" si="18"/>
        <v/>
      </c>
    </row>
    <row r="44" spans="1:20" ht="12.75">
      <c r="A44" s="2">
        <v>35</v>
      </c>
      <c r="B44" s="3" t="s">
        <v>12</v>
      </c>
      <c r="C44" s="3" t="s">
        <v>17</v>
      </c>
      <c r="D44" s="6" t="s">
        <v>21</v>
      </c>
      <c r="E44" s="15"/>
      <c r="F44" s="7">
        <f>IF(E44&lt;&gt;"",VLOOKUP(E44,'Look Up'!$B$2:$C$11,2,0),0)</f>
        <v>0</v>
      </c>
      <c r="G44" s="12">
        <f t="shared" si="13"/>
        <v>10.5</v>
      </c>
      <c r="H44" s="15"/>
      <c r="I44" s="7">
        <f>IF(H44&lt;&gt;"",VLOOKUP(H44,'Look Up'!$B$2:$C$11,2,0),0)</f>
        <v>0</v>
      </c>
      <c r="J44" s="12">
        <f t="shared" si="14"/>
        <v>8.5</v>
      </c>
      <c r="K44" s="15"/>
      <c r="L44" s="7">
        <f>IF(K44&lt;&gt;"",VLOOKUP(K44,'Look Up'!$B$2:$C$11,2,0),0)</f>
        <v>0</v>
      </c>
      <c r="M44" s="12">
        <f t="shared" si="15"/>
        <v>8.5</v>
      </c>
      <c r="N44" s="15"/>
      <c r="O44" s="7">
        <f>IF(N44&lt;&gt;"",VLOOKUP(N44,'Look Up'!$B$2:$C$11,2,0),0)</f>
        <v>0</v>
      </c>
      <c r="P44" s="12">
        <f t="shared" si="16"/>
        <v>9.5</v>
      </c>
      <c r="Q44" s="14" t="str">
        <f t="shared" si="0"/>
        <v/>
      </c>
      <c r="R44" s="53">
        <f t="shared" si="17"/>
        <v>0</v>
      </c>
      <c r="S44" s="63">
        <f>VLOOKUP(U44,'Look Up'!$A$2:$D$6,4,0)</f>
        <v>0</v>
      </c>
      <c r="T44" s="54" t="str">
        <f t="shared" si="18"/>
        <v/>
      </c>
    </row>
    <row r="45" spans="1:20" ht="12.75">
      <c r="A45" s="2">
        <v>36</v>
      </c>
      <c r="B45" s="3" t="s">
        <v>14</v>
      </c>
      <c r="C45" s="3" t="s">
        <v>17</v>
      </c>
      <c r="D45" s="6" t="s">
        <v>21</v>
      </c>
      <c r="E45" s="15"/>
      <c r="F45" s="7">
        <f>IF(E45&lt;&gt;"",VLOOKUP(E45,'Look Up'!$B$2:$C$11,2,0),0)</f>
        <v>0</v>
      </c>
      <c r="G45" s="12">
        <f aca="true" t="shared" si="19" ref="G45:G60">G44+F45</f>
        <v>10.5</v>
      </c>
      <c r="H45" s="15"/>
      <c r="I45" s="7">
        <f>IF(H45&lt;&gt;"",VLOOKUP(H45,'Look Up'!$B$2:$C$11,2,0),0)</f>
        <v>0</v>
      </c>
      <c r="J45" s="12">
        <f aca="true" t="shared" si="20" ref="J45:J60">J44+I45</f>
        <v>8.5</v>
      </c>
      <c r="K45" s="15"/>
      <c r="L45" s="7">
        <f>IF(K45&lt;&gt;"",VLOOKUP(K45,'Look Up'!$B$2:$C$11,2,0),0)</f>
        <v>0</v>
      </c>
      <c r="M45" s="12">
        <f aca="true" t="shared" si="21" ref="M45:M60">M44+L45</f>
        <v>8.5</v>
      </c>
      <c r="N45" s="15"/>
      <c r="O45" s="7">
        <f>IF(N45&lt;&gt;"",VLOOKUP(N45,'Look Up'!$B$2:$C$11,2,0),0)</f>
        <v>0</v>
      </c>
      <c r="P45" s="12">
        <f aca="true" t="shared" si="22" ref="P45:P60">P44+O45</f>
        <v>9.5</v>
      </c>
      <c r="Q45" s="14" t="str">
        <f t="shared" si="0"/>
        <v/>
      </c>
      <c r="R45" s="53">
        <f t="shared" si="17"/>
        <v>0</v>
      </c>
      <c r="S45" s="63">
        <f>VLOOKUP(U45,'Look Up'!$A$2:$D$6,4,0)</f>
        <v>0</v>
      </c>
      <c r="T45" s="54" t="str">
        <f t="shared" si="18"/>
        <v/>
      </c>
    </row>
    <row r="46" spans="1:20" ht="12.75">
      <c r="A46" s="101" t="s">
        <v>46</v>
      </c>
      <c r="B46" s="102"/>
      <c r="C46" s="102"/>
      <c r="D46" s="102"/>
      <c r="E46" s="13" t="str">
        <f>VLOOKUP(RANK(G46,($G46,$J46,$M46,$P46)),'Look Up'!$A$3:$B$6,2,0)</f>
        <v>1st</v>
      </c>
      <c r="F46" s="7"/>
      <c r="G46" s="12">
        <f>G45+F46</f>
        <v>10.5</v>
      </c>
      <c r="H46" s="13" t="str">
        <f>VLOOKUP(RANK(J46,($G46,$J46,$M46,$P46)),'Look Up'!$A$3:$B$6,2,0)</f>
        <v>3rd</v>
      </c>
      <c r="I46" s="7"/>
      <c r="J46" s="12">
        <f>J45+I46</f>
        <v>8.5</v>
      </c>
      <c r="K46" s="13" t="str">
        <f>VLOOKUP(RANK(M46,($G46,$J46,$M46,$P46)),'Look Up'!$A$3:$B$6,2,0)</f>
        <v>3rd</v>
      </c>
      <c r="L46" s="7"/>
      <c r="M46" s="12">
        <f>M45+L46</f>
        <v>8.5</v>
      </c>
      <c r="N46" s="13" t="str">
        <f>VLOOKUP(RANK(P46,($G46,$J46,$M46,$P46)),'Look Up'!$A$3:$B$6,2,0)</f>
        <v>2nd</v>
      </c>
      <c r="O46" s="7"/>
      <c r="P46" s="12">
        <f t="shared" si="22"/>
        <v>9.5</v>
      </c>
      <c r="Q46" s="14">
        <f>MAX(Q33:Q45)</f>
        <v>4</v>
      </c>
      <c r="R46" s="55">
        <f>SUM(R34:R45)</f>
        <v>0</v>
      </c>
      <c r="S46" s="64">
        <f>SUM(S34:S45)</f>
        <v>0</v>
      </c>
      <c r="T46" s="54" t="str">
        <f>IF(((R46+S46)/Q46)&gt;10,"Error: Check positions above","")</f>
        <v/>
      </c>
    </row>
    <row r="47" spans="1:20" ht="12.75">
      <c r="A47" s="2">
        <v>37</v>
      </c>
      <c r="B47" s="3" t="s">
        <v>12</v>
      </c>
      <c r="C47" s="3" t="s">
        <v>9</v>
      </c>
      <c r="D47" s="6" t="s">
        <v>18</v>
      </c>
      <c r="E47" s="15"/>
      <c r="F47" s="7">
        <f>IF(E47&lt;&gt;"",VLOOKUP(E47,'Look Up'!$B$2:$C$11,2,0),0)</f>
        <v>0</v>
      </c>
      <c r="G47" s="12">
        <f t="shared" si="19"/>
        <v>10.5</v>
      </c>
      <c r="H47" s="15"/>
      <c r="I47" s="7">
        <f>IF(H47&lt;&gt;"",VLOOKUP(H47,'Look Up'!$B$2:$C$11,2,0),0)</f>
        <v>0</v>
      </c>
      <c r="J47" s="12">
        <f t="shared" si="20"/>
        <v>8.5</v>
      </c>
      <c r="K47" s="15"/>
      <c r="L47" s="7">
        <f>IF(K47&lt;&gt;"",VLOOKUP(K47,'Look Up'!$B$2:$C$11,2,0),0)</f>
        <v>0</v>
      </c>
      <c r="M47" s="12">
        <f t="shared" si="21"/>
        <v>8.5</v>
      </c>
      <c r="N47" s="15"/>
      <c r="O47" s="7">
        <f>IF(N47&lt;&gt;"",VLOOKUP(N47,'Look Up'!$B$2:$C$11,2,0),0)</f>
        <v>0</v>
      </c>
      <c r="P47" s="12">
        <f t="shared" si="22"/>
        <v>9.5</v>
      </c>
      <c r="Q47" s="14" t="str">
        <f t="shared" si="0"/>
        <v/>
      </c>
      <c r="R47" s="53">
        <f aca="true" t="shared" si="23" ref="R47:R58">F47+I47+L47+O47</f>
        <v>0</v>
      </c>
      <c r="S47" s="63">
        <f>VLOOKUP(U47,'Look Up'!$A$2:$D$6,4,0)</f>
        <v>0</v>
      </c>
      <c r="T47" s="54" t="str">
        <f aca="true" t="shared" si="24" ref="T47:T58">IF(Q47&lt;&gt;"",IF((R47+S47)&lt;&gt;10,"Error: Check positions awarded",""),"")</f>
        <v/>
      </c>
    </row>
    <row r="48" spans="1:20" ht="12.75">
      <c r="A48" s="2">
        <v>38</v>
      </c>
      <c r="B48" s="3" t="s">
        <v>14</v>
      </c>
      <c r="C48" s="3" t="s">
        <v>9</v>
      </c>
      <c r="D48" s="6" t="s">
        <v>18</v>
      </c>
      <c r="E48" s="15"/>
      <c r="F48" s="7">
        <f>IF(E48&lt;&gt;"",VLOOKUP(E48,'Look Up'!$B$2:$C$11,2,0),0)</f>
        <v>0</v>
      </c>
      <c r="G48" s="12">
        <f t="shared" si="19"/>
        <v>10.5</v>
      </c>
      <c r="H48" s="15"/>
      <c r="I48" s="7">
        <f>IF(H48&lt;&gt;"",VLOOKUP(H48,'Look Up'!$B$2:$C$11,2,0),0)</f>
        <v>0</v>
      </c>
      <c r="J48" s="12">
        <f t="shared" si="20"/>
        <v>8.5</v>
      </c>
      <c r="K48" s="15"/>
      <c r="L48" s="7">
        <f>IF(K48&lt;&gt;"",VLOOKUP(K48,'Look Up'!$B$2:$C$11,2,0),0)</f>
        <v>0</v>
      </c>
      <c r="M48" s="12">
        <f t="shared" si="21"/>
        <v>8.5</v>
      </c>
      <c r="N48" s="15"/>
      <c r="O48" s="7">
        <f>IF(N48&lt;&gt;"",VLOOKUP(N48,'Look Up'!$B$2:$C$11,2,0),0)</f>
        <v>0</v>
      </c>
      <c r="P48" s="12">
        <f t="shared" si="22"/>
        <v>9.5</v>
      </c>
      <c r="Q48" s="14" t="str">
        <f t="shared" si="0"/>
        <v/>
      </c>
      <c r="R48" s="53">
        <f t="shared" si="23"/>
        <v>0</v>
      </c>
      <c r="S48" s="63">
        <f>VLOOKUP(U48,'Look Up'!$A$2:$D$6,4,0)</f>
        <v>0</v>
      </c>
      <c r="T48" s="54" t="str">
        <f t="shared" si="24"/>
        <v/>
      </c>
    </row>
    <row r="49" spans="1:20" ht="12.75">
      <c r="A49" s="2">
        <v>39</v>
      </c>
      <c r="B49" s="3" t="s">
        <v>12</v>
      </c>
      <c r="C49" s="3" t="s">
        <v>7</v>
      </c>
      <c r="D49" s="6" t="s">
        <v>19</v>
      </c>
      <c r="E49" s="15"/>
      <c r="F49" s="7">
        <f>IF(E49&lt;&gt;"",VLOOKUP(E49,'Look Up'!$B$2:$C$11,2,0),0)</f>
        <v>0</v>
      </c>
      <c r="G49" s="12">
        <f t="shared" si="19"/>
        <v>10.5</v>
      </c>
      <c r="H49" s="15"/>
      <c r="I49" s="7">
        <f>IF(H49&lt;&gt;"",VLOOKUP(H49,'Look Up'!$B$2:$C$11,2,0),0)</f>
        <v>0</v>
      </c>
      <c r="J49" s="12">
        <f t="shared" si="20"/>
        <v>8.5</v>
      </c>
      <c r="K49" s="15"/>
      <c r="L49" s="7">
        <f>IF(K49&lt;&gt;"",VLOOKUP(K49,'Look Up'!$B$2:$C$11,2,0),0)</f>
        <v>0</v>
      </c>
      <c r="M49" s="12">
        <f t="shared" si="21"/>
        <v>8.5</v>
      </c>
      <c r="N49" s="15"/>
      <c r="O49" s="7">
        <f>IF(N49&lt;&gt;"",VLOOKUP(N49,'Look Up'!$B$2:$C$11,2,0),0)</f>
        <v>0</v>
      </c>
      <c r="P49" s="12">
        <f t="shared" si="22"/>
        <v>9.5</v>
      </c>
      <c r="Q49" s="14" t="str">
        <f t="shared" si="0"/>
        <v/>
      </c>
      <c r="R49" s="53">
        <f t="shared" si="23"/>
        <v>0</v>
      </c>
      <c r="S49" s="63">
        <f>VLOOKUP(U49,'Look Up'!$A$2:$D$6,4,0)</f>
        <v>0</v>
      </c>
      <c r="T49" s="54" t="str">
        <f t="shared" si="24"/>
        <v/>
      </c>
    </row>
    <row r="50" spans="1:20" ht="12.75">
      <c r="A50" s="2">
        <v>40</v>
      </c>
      <c r="B50" s="3" t="s">
        <v>14</v>
      </c>
      <c r="C50" s="3" t="s">
        <v>7</v>
      </c>
      <c r="D50" s="6" t="s">
        <v>19</v>
      </c>
      <c r="E50" s="15"/>
      <c r="F50" s="7">
        <f>IF(E50&lt;&gt;"",VLOOKUP(E50,'Look Up'!$B$2:$C$11,2,0),0)</f>
        <v>0</v>
      </c>
      <c r="G50" s="12">
        <f t="shared" si="19"/>
        <v>10.5</v>
      </c>
      <c r="H50" s="15"/>
      <c r="I50" s="7">
        <f>IF(H50&lt;&gt;"",VLOOKUP(H50,'Look Up'!$B$2:$C$11,2,0),0)</f>
        <v>0</v>
      </c>
      <c r="J50" s="12">
        <f t="shared" si="20"/>
        <v>8.5</v>
      </c>
      <c r="K50" s="15"/>
      <c r="L50" s="7">
        <f>IF(K50&lt;&gt;"",VLOOKUP(K50,'Look Up'!$B$2:$C$11,2,0),0)</f>
        <v>0</v>
      </c>
      <c r="M50" s="12">
        <f t="shared" si="21"/>
        <v>8.5</v>
      </c>
      <c r="N50" s="15"/>
      <c r="O50" s="7">
        <f>IF(N50&lt;&gt;"",VLOOKUP(N50,'Look Up'!$B$2:$C$11,2,0),0)</f>
        <v>0</v>
      </c>
      <c r="P50" s="12">
        <f t="shared" si="22"/>
        <v>9.5</v>
      </c>
      <c r="Q50" s="14" t="str">
        <f t="shared" si="0"/>
        <v/>
      </c>
      <c r="R50" s="53">
        <f t="shared" si="23"/>
        <v>0</v>
      </c>
      <c r="S50" s="63">
        <f>VLOOKUP(U50,'Look Up'!$A$2:$D$6,4,0)</f>
        <v>0</v>
      </c>
      <c r="T50" s="54" t="str">
        <f t="shared" si="24"/>
        <v/>
      </c>
    </row>
    <row r="51" spans="1:20" ht="12.75">
      <c r="A51" s="2">
        <v>41</v>
      </c>
      <c r="B51" s="3" t="s">
        <v>12</v>
      </c>
      <c r="C51" s="3" t="s">
        <v>15</v>
      </c>
      <c r="D51" s="6" t="s">
        <v>13</v>
      </c>
      <c r="E51" s="15"/>
      <c r="F51" s="7">
        <f>IF(E51&lt;&gt;"",VLOOKUP(E51,'Look Up'!$B$2:$C$11,2,0),0)</f>
        <v>0</v>
      </c>
      <c r="G51" s="12">
        <f t="shared" si="19"/>
        <v>10.5</v>
      </c>
      <c r="H51" s="15"/>
      <c r="I51" s="7">
        <f>IF(H51&lt;&gt;"",VLOOKUP(H51,'Look Up'!$B$2:$C$11,2,0),0)</f>
        <v>0</v>
      </c>
      <c r="J51" s="12">
        <f t="shared" si="20"/>
        <v>8.5</v>
      </c>
      <c r="K51" s="15"/>
      <c r="L51" s="7">
        <f>IF(K51&lt;&gt;"",VLOOKUP(K51,'Look Up'!$B$2:$C$11,2,0),0)</f>
        <v>0</v>
      </c>
      <c r="M51" s="12">
        <f t="shared" si="21"/>
        <v>8.5</v>
      </c>
      <c r="N51" s="15"/>
      <c r="O51" s="7">
        <f>IF(N51&lt;&gt;"",VLOOKUP(N51,'Look Up'!$B$2:$C$11,2,0),0)</f>
        <v>0</v>
      </c>
      <c r="P51" s="12">
        <f t="shared" si="22"/>
        <v>9.5</v>
      </c>
      <c r="Q51" s="14" t="str">
        <f t="shared" si="0"/>
        <v/>
      </c>
      <c r="R51" s="53">
        <f t="shared" si="23"/>
        <v>0</v>
      </c>
      <c r="S51" s="63">
        <f>VLOOKUP(U51,'Look Up'!$A$2:$D$6,4,0)</f>
        <v>0</v>
      </c>
      <c r="T51" s="54" t="str">
        <f t="shared" si="24"/>
        <v/>
      </c>
    </row>
    <row r="52" spans="1:20" ht="12.75">
      <c r="A52" s="2">
        <v>42</v>
      </c>
      <c r="B52" s="3" t="s">
        <v>14</v>
      </c>
      <c r="C52" s="3" t="s">
        <v>15</v>
      </c>
      <c r="D52" s="6" t="s">
        <v>13</v>
      </c>
      <c r="E52" s="15"/>
      <c r="F52" s="7">
        <f>IF(E52&lt;&gt;"",VLOOKUP(E52,'Look Up'!$B$2:$C$11,2,0),0)</f>
        <v>0</v>
      </c>
      <c r="G52" s="12">
        <f t="shared" si="19"/>
        <v>10.5</v>
      </c>
      <c r="H52" s="15"/>
      <c r="I52" s="7">
        <f>IF(H52&lt;&gt;"",VLOOKUP(H52,'Look Up'!$B$2:$C$11,2,0),0)</f>
        <v>0</v>
      </c>
      <c r="J52" s="12">
        <f t="shared" si="20"/>
        <v>8.5</v>
      </c>
      <c r="K52" s="15"/>
      <c r="L52" s="7">
        <f>IF(K52&lt;&gt;"",VLOOKUP(K52,'Look Up'!$B$2:$C$11,2,0),0)</f>
        <v>0</v>
      </c>
      <c r="M52" s="12">
        <f t="shared" si="21"/>
        <v>8.5</v>
      </c>
      <c r="N52" s="15"/>
      <c r="O52" s="7">
        <f>IF(N52&lt;&gt;"",VLOOKUP(N52,'Look Up'!$B$2:$C$11,2,0),0)</f>
        <v>0</v>
      </c>
      <c r="P52" s="12">
        <f t="shared" si="22"/>
        <v>9.5</v>
      </c>
      <c r="Q52" s="14" t="str">
        <f t="shared" si="0"/>
        <v/>
      </c>
      <c r="R52" s="53">
        <f t="shared" si="23"/>
        <v>0</v>
      </c>
      <c r="S52" s="63">
        <f>VLOOKUP(U52,'Look Up'!$A$2:$D$6,4,0)</f>
        <v>0</v>
      </c>
      <c r="T52" s="54" t="str">
        <f t="shared" si="24"/>
        <v/>
      </c>
    </row>
    <row r="53" spans="1:20" ht="12.75">
      <c r="A53" s="2">
        <v>43</v>
      </c>
      <c r="B53" s="3" t="s">
        <v>12</v>
      </c>
      <c r="C53" s="3" t="s">
        <v>8</v>
      </c>
      <c r="D53" s="6" t="s">
        <v>16</v>
      </c>
      <c r="E53" s="15"/>
      <c r="F53" s="7">
        <f>IF(E53&lt;&gt;"",VLOOKUP(E53,'Look Up'!$B$2:$C$11,2,0),0)</f>
        <v>0</v>
      </c>
      <c r="G53" s="12">
        <f t="shared" si="19"/>
        <v>10.5</v>
      </c>
      <c r="H53" s="15"/>
      <c r="I53" s="7">
        <f>IF(H53&lt;&gt;"",VLOOKUP(H53,'Look Up'!$B$2:$C$11,2,0),0)</f>
        <v>0</v>
      </c>
      <c r="J53" s="12">
        <f t="shared" si="20"/>
        <v>8.5</v>
      </c>
      <c r="K53" s="15"/>
      <c r="L53" s="7">
        <f>IF(K53&lt;&gt;"",VLOOKUP(K53,'Look Up'!$B$2:$C$11,2,0),0)</f>
        <v>0</v>
      </c>
      <c r="M53" s="12">
        <f t="shared" si="21"/>
        <v>8.5</v>
      </c>
      <c r="N53" s="15"/>
      <c r="O53" s="7">
        <f>IF(N53&lt;&gt;"",VLOOKUP(N53,'Look Up'!$B$2:$C$11,2,0),0)</f>
        <v>0</v>
      </c>
      <c r="P53" s="12">
        <f t="shared" si="22"/>
        <v>9.5</v>
      </c>
      <c r="Q53" s="14" t="str">
        <f t="shared" si="0"/>
        <v/>
      </c>
      <c r="R53" s="53">
        <f t="shared" si="23"/>
        <v>0</v>
      </c>
      <c r="S53" s="63">
        <f>VLOOKUP(U53,'Look Up'!$A$2:$D$6,4,0)</f>
        <v>0</v>
      </c>
      <c r="T53" s="54" t="str">
        <f t="shared" si="24"/>
        <v/>
      </c>
    </row>
    <row r="54" spans="1:20" ht="12.75">
      <c r="A54" s="2">
        <v>44</v>
      </c>
      <c r="B54" s="3" t="s">
        <v>14</v>
      </c>
      <c r="C54" s="3" t="s">
        <v>8</v>
      </c>
      <c r="D54" s="6" t="s">
        <v>16</v>
      </c>
      <c r="E54" s="15"/>
      <c r="F54" s="7">
        <f>IF(E54&lt;&gt;"",VLOOKUP(E54,'Look Up'!$B$2:$C$11,2,0),0)</f>
        <v>0</v>
      </c>
      <c r="G54" s="12">
        <f t="shared" si="19"/>
        <v>10.5</v>
      </c>
      <c r="H54" s="15"/>
      <c r="I54" s="7">
        <f>IF(H54&lt;&gt;"",VLOOKUP(H54,'Look Up'!$B$2:$C$11,2,0),0)</f>
        <v>0</v>
      </c>
      <c r="J54" s="12">
        <f t="shared" si="20"/>
        <v>8.5</v>
      </c>
      <c r="K54" s="15"/>
      <c r="L54" s="7">
        <f>IF(K54&lt;&gt;"",VLOOKUP(K54,'Look Up'!$B$2:$C$11,2,0),0)</f>
        <v>0</v>
      </c>
      <c r="M54" s="12">
        <f t="shared" si="21"/>
        <v>8.5</v>
      </c>
      <c r="N54" s="15"/>
      <c r="O54" s="7">
        <f>IF(N54&lt;&gt;"",VLOOKUP(N54,'Look Up'!$B$2:$C$11,2,0),0)</f>
        <v>0</v>
      </c>
      <c r="P54" s="12">
        <f t="shared" si="22"/>
        <v>9.5</v>
      </c>
      <c r="Q54" s="14" t="str">
        <f t="shared" si="0"/>
        <v/>
      </c>
      <c r="R54" s="53">
        <f t="shared" si="23"/>
        <v>0</v>
      </c>
      <c r="S54" s="63">
        <f>VLOOKUP(U54,'Look Up'!$A$2:$D$6,4,0)</f>
        <v>0</v>
      </c>
      <c r="T54" s="54" t="str">
        <f t="shared" si="24"/>
        <v/>
      </c>
    </row>
    <row r="55" spans="1:20" ht="12.75">
      <c r="A55" s="2">
        <v>45</v>
      </c>
      <c r="B55" s="3" t="s">
        <v>12</v>
      </c>
      <c r="C55" s="3" t="s">
        <v>9</v>
      </c>
      <c r="D55" s="6" t="s">
        <v>13</v>
      </c>
      <c r="E55" s="15"/>
      <c r="F55" s="7">
        <f>IF(E55&lt;&gt;"",VLOOKUP(E55,'Look Up'!$B$2:$C$11,2,0),0)</f>
        <v>0</v>
      </c>
      <c r="G55" s="12">
        <f t="shared" si="19"/>
        <v>10.5</v>
      </c>
      <c r="H55" s="15"/>
      <c r="I55" s="7">
        <f>IF(H55&lt;&gt;"",VLOOKUP(H55,'Look Up'!$B$2:$C$11,2,0),0)</f>
        <v>0</v>
      </c>
      <c r="J55" s="12">
        <f t="shared" si="20"/>
        <v>8.5</v>
      </c>
      <c r="K55" s="15"/>
      <c r="L55" s="7">
        <f>IF(K55&lt;&gt;"",VLOOKUP(K55,'Look Up'!$B$2:$C$11,2,0),0)</f>
        <v>0</v>
      </c>
      <c r="M55" s="12">
        <f t="shared" si="21"/>
        <v>8.5</v>
      </c>
      <c r="N55" s="15"/>
      <c r="O55" s="7">
        <f>IF(N55&lt;&gt;"",VLOOKUP(N55,'Look Up'!$B$2:$C$11,2,0),0)</f>
        <v>0</v>
      </c>
      <c r="P55" s="12">
        <f t="shared" si="22"/>
        <v>9.5</v>
      </c>
      <c r="Q55" s="14" t="str">
        <f t="shared" si="0"/>
        <v/>
      </c>
      <c r="R55" s="53">
        <f t="shared" si="23"/>
        <v>0</v>
      </c>
      <c r="S55" s="63">
        <f>VLOOKUP(U55,'Look Up'!$A$2:$D$6,4,0)</f>
        <v>0</v>
      </c>
      <c r="T55" s="54" t="str">
        <f t="shared" si="24"/>
        <v/>
      </c>
    </row>
    <row r="56" spans="1:20" ht="12.75">
      <c r="A56" s="2">
        <v>46</v>
      </c>
      <c r="B56" s="3" t="s">
        <v>14</v>
      </c>
      <c r="C56" s="3" t="s">
        <v>9</v>
      </c>
      <c r="D56" s="6" t="s">
        <v>13</v>
      </c>
      <c r="E56" s="15"/>
      <c r="F56" s="7">
        <f>IF(E56&lt;&gt;"",VLOOKUP(E56,'Look Up'!$B$2:$C$11,2,0),0)</f>
        <v>0</v>
      </c>
      <c r="G56" s="12">
        <f t="shared" si="19"/>
        <v>10.5</v>
      </c>
      <c r="H56" s="15"/>
      <c r="I56" s="7">
        <f>IF(H56&lt;&gt;"",VLOOKUP(H56,'Look Up'!$B$2:$C$11,2,0),0)</f>
        <v>0</v>
      </c>
      <c r="J56" s="12">
        <f t="shared" si="20"/>
        <v>8.5</v>
      </c>
      <c r="K56" s="15"/>
      <c r="L56" s="7">
        <f>IF(K56&lt;&gt;"",VLOOKUP(K56,'Look Up'!$B$2:$C$11,2,0),0)</f>
        <v>0</v>
      </c>
      <c r="M56" s="12">
        <f t="shared" si="21"/>
        <v>8.5</v>
      </c>
      <c r="N56" s="15"/>
      <c r="O56" s="7">
        <f>IF(N56&lt;&gt;"",VLOOKUP(N56,'Look Up'!$B$2:$C$11,2,0),0)</f>
        <v>0</v>
      </c>
      <c r="P56" s="12">
        <f t="shared" si="22"/>
        <v>9.5</v>
      </c>
      <c r="Q56" s="14" t="str">
        <f t="shared" si="0"/>
        <v/>
      </c>
      <c r="R56" s="53">
        <f t="shared" si="23"/>
        <v>0</v>
      </c>
      <c r="S56" s="63">
        <f>VLOOKUP(U56,'Look Up'!$A$2:$D$6,4,0)</f>
        <v>0</v>
      </c>
      <c r="T56" s="54" t="str">
        <f t="shared" si="24"/>
        <v/>
      </c>
    </row>
    <row r="57" spans="1:20" ht="12.75">
      <c r="A57" s="2">
        <v>47</v>
      </c>
      <c r="B57" s="3" t="s">
        <v>12</v>
      </c>
      <c r="C57" s="3" t="s">
        <v>7</v>
      </c>
      <c r="D57" s="70" t="s">
        <v>77</v>
      </c>
      <c r="E57" s="15"/>
      <c r="F57" s="7">
        <f>IF(E57&lt;&gt;"",VLOOKUP(E57,'Look Up'!$B$2:$C$11,2,0),0)</f>
        <v>0</v>
      </c>
      <c r="G57" s="12">
        <f t="shared" si="19"/>
        <v>10.5</v>
      </c>
      <c r="H57" s="15"/>
      <c r="I57" s="7">
        <f>IF(H57&lt;&gt;"",VLOOKUP(H57,'Look Up'!$B$2:$C$11,2,0),0)</f>
        <v>0</v>
      </c>
      <c r="J57" s="12">
        <f t="shared" si="20"/>
        <v>8.5</v>
      </c>
      <c r="K57" s="15"/>
      <c r="L57" s="7">
        <f>IF(K57&lt;&gt;"",VLOOKUP(K57,'Look Up'!$B$2:$C$11,2,0),0)</f>
        <v>0</v>
      </c>
      <c r="M57" s="12">
        <f t="shared" si="21"/>
        <v>8.5</v>
      </c>
      <c r="N57" s="15"/>
      <c r="O57" s="7">
        <f>IF(N57&lt;&gt;"",VLOOKUP(N57,'Look Up'!$B$2:$C$11,2,0),0)</f>
        <v>0</v>
      </c>
      <c r="P57" s="12">
        <f t="shared" si="22"/>
        <v>9.5</v>
      </c>
      <c r="Q57" s="14" t="str">
        <f t="shared" si="0"/>
        <v/>
      </c>
      <c r="R57" s="53">
        <f t="shared" si="23"/>
        <v>0</v>
      </c>
      <c r="S57" s="63">
        <f>VLOOKUP(U57,'Look Up'!$A$2:$D$6,4,0)</f>
        <v>0</v>
      </c>
      <c r="T57" s="54" t="str">
        <f t="shared" si="24"/>
        <v/>
      </c>
    </row>
    <row r="58" spans="1:20" ht="12.75">
      <c r="A58" s="2">
        <v>48</v>
      </c>
      <c r="B58" s="3" t="s">
        <v>14</v>
      </c>
      <c r="C58" s="3" t="s">
        <v>7</v>
      </c>
      <c r="D58" s="70" t="s">
        <v>77</v>
      </c>
      <c r="E58" s="15"/>
      <c r="F58" s="7">
        <f>IF(E58&lt;&gt;"",VLOOKUP(E58,'Look Up'!$B$2:$C$11,2,0),0)</f>
        <v>0</v>
      </c>
      <c r="G58" s="12">
        <f t="shared" si="19"/>
        <v>10.5</v>
      </c>
      <c r="H58" s="15"/>
      <c r="I58" s="7">
        <f>IF(H58&lt;&gt;"",VLOOKUP(H58,'Look Up'!$B$2:$C$11,2,0),0)</f>
        <v>0</v>
      </c>
      <c r="J58" s="12">
        <f t="shared" si="20"/>
        <v>8.5</v>
      </c>
      <c r="K58" s="15"/>
      <c r="L58" s="7">
        <f>IF(K58&lt;&gt;"",VLOOKUP(K58,'Look Up'!$B$2:$C$11,2,0),0)</f>
        <v>0</v>
      </c>
      <c r="M58" s="12">
        <f t="shared" si="21"/>
        <v>8.5</v>
      </c>
      <c r="N58" s="15"/>
      <c r="O58" s="7">
        <f>IF(N58&lt;&gt;"",VLOOKUP(N58,'Look Up'!$B$2:$C$11,2,0),0)</f>
        <v>0</v>
      </c>
      <c r="P58" s="12">
        <f t="shared" si="22"/>
        <v>9.5</v>
      </c>
      <c r="Q58" s="14" t="str">
        <f t="shared" si="0"/>
        <v/>
      </c>
      <c r="R58" s="53">
        <f t="shared" si="23"/>
        <v>0</v>
      </c>
      <c r="S58" s="63">
        <f>VLOOKUP(U58,'Look Up'!$A$2:$D$6,4,0)</f>
        <v>0</v>
      </c>
      <c r="T58" s="54" t="str">
        <f t="shared" si="24"/>
        <v/>
      </c>
    </row>
    <row r="59" spans="1:20" ht="12.75">
      <c r="A59" s="101" t="s">
        <v>47</v>
      </c>
      <c r="B59" s="102"/>
      <c r="C59" s="102"/>
      <c r="D59" s="102"/>
      <c r="E59" s="13" t="str">
        <f>VLOOKUP(RANK(G59,($G59,$J59,$M59,$P59)),'Look Up'!$A$3:$B$6,2,0)</f>
        <v>1st</v>
      </c>
      <c r="F59" s="7"/>
      <c r="G59" s="12">
        <f>G58+F59</f>
        <v>10.5</v>
      </c>
      <c r="H59" s="13" t="str">
        <f>VLOOKUP(RANK(J59,($G59,$J59,$M59,$P59)),'Look Up'!$A$3:$B$6,2,0)</f>
        <v>3rd</v>
      </c>
      <c r="I59" s="7"/>
      <c r="J59" s="12">
        <f>J58+I59</f>
        <v>8.5</v>
      </c>
      <c r="K59" s="13" t="str">
        <f>VLOOKUP(RANK(M59,($G59,$J59,$M59,$P59)),'Look Up'!$A$3:$B$6,2,0)</f>
        <v>3rd</v>
      </c>
      <c r="L59" s="7"/>
      <c r="M59" s="12">
        <f>M58+L59</f>
        <v>8.5</v>
      </c>
      <c r="N59" s="13" t="str">
        <f>VLOOKUP(RANK(P59,($G59,$J59,$M59,$P59)),'Look Up'!$A$3:$B$6,2,0)</f>
        <v>2nd</v>
      </c>
      <c r="O59" s="7"/>
      <c r="P59" s="12">
        <f t="shared" si="22"/>
        <v>9.5</v>
      </c>
      <c r="Q59" s="14">
        <f>MAX(Q46:Q58)</f>
        <v>4</v>
      </c>
      <c r="R59" s="55">
        <f>SUM(R47:R58)</f>
        <v>0</v>
      </c>
      <c r="S59" s="64">
        <f>SUM(S47:S58)</f>
        <v>0</v>
      </c>
      <c r="T59" s="54" t="str">
        <f>IF(((R59+S59)/Q59)&gt;10,"Error: Check positions above","")</f>
        <v/>
      </c>
    </row>
    <row r="60" spans="1:20" ht="12.75">
      <c r="A60" s="39">
        <v>49</v>
      </c>
      <c r="B60" s="39" t="s">
        <v>23</v>
      </c>
      <c r="C60" s="41"/>
      <c r="D60" s="44" t="s">
        <v>24</v>
      </c>
      <c r="E60" s="45"/>
      <c r="F60" s="7">
        <f>IF(E60&lt;&gt;"",VLOOKUP(E60,'Look Up'!$B$2:$C$11,2,0),0)</f>
        <v>0</v>
      </c>
      <c r="G60" s="12">
        <f t="shared" si="19"/>
        <v>10.5</v>
      </c>
      <c r="H60" s="15"/>
      <c r="I60" s="7">
        <f>IF(H60&lt;&gt;"",VLOOKUP(H60,'Look Up'!$B$2:$C$11,2,0),0)</f>
        <v>0</v>
      </c>
      <c r="J60" s="12">
        <f t="shared" si="20"/>
        <v>8.5</v>
      </c>
      <c r="K60" s="15"/>
      <c r="L60" s="7">
        <f>IF(K60&lt;&gt;"",VLOOKUP(K60,'Look Up'!$B$2:$C$11,2,0),0)</f>
        <v>0</v>
      </c>
      <c r="M60" s="12">
        <f t="shared" si="21"/>
        <v>8.5</v>
      </c>
      <c r="N60" s="15"/>
      <c r="O60" s="7">
        <f>IF(N60&lt;&gt;"",VLOOKUP(N60,'Look Up'!$B$2:$C$11,2,0),0)</f>
        <v>0</v>
      </c>
      <c r="P60" s="12">
        <f t="shared" si="22"/>
        <v>9.5</v>
      </c>
      <c r="Q60" s="14" t="str">
        <f t="shared" si="0"/>
        <v/>
      </c>
      <c r="R60" s="56">
        <f>F60+I60+L60+O60</f>
        <v>0</v>
      </c>
      <c r="S60" s="65">
        <f>VLOOKUP(U60,'Look Up'!$A$2:$D$6,4,0)</f>
        <v>0</v>
      </c>
      <c r="T60" s="54" t="str">
        <f>IF(Q60&lt;&gt;"",IF((R60+S60)&lt;&gt;10,"Error: Check positions awarded",""),"")</f>
        <v/>
      </c>
    </row>
    <row r="61" spans="1:20" ht="12.75">
      <c r="A61" s="40"/>
      <c r="B61" s="40"/>
      <c r="C61" s="42"/>
      <c r="D61" s="43" t="s">
        <v>25</v>
      </c>
      <c r="Q61" s="14">
        <f>MAX(Q59)</f>
        <v>4</v>
      </c>
      <c r="R61" s="66">
        <f>R20+R33+R46+R59+R60</f>
        <v>37</v>
      </c>
      <c r="S61" s="66">
        <f>S20+S33+S46+S59+S60</f>
        <v>0</v>
      </c>
      <c r="T61" s="54" t="str">
        <f>IF(((R61+S61)/Q61)&gt;10,"Error: Check positions above","")</f>
        <v/>
      </c>
    </row>
    <row r="62" ht="5.25" customHeight="1" thickBot="1"/>
    <row r="63" spans="1:16" ht="16.2" thickBot="1">
      <c r="A63" s="14">
        <f>MAX(Q8:Q60)</f>
        <v>4</v>
      </c>
      <c r="C63" s="37" t="s">
        <v>53</v>
      </c>
      <c r="D63" s="38"/>
      <c r="E63" s="82" t="str">
        <f>VLOOKUP(RANK(F63,($F$63,$I$63,$L$63,$O$63)),'Look Up'!$A$3:$B$6,2,0)</f>
        <v>1st</v>
      </c>
      <c r="F63" s="83">
        <f>G60</f>
        <v>10.5</v>
      </c>
      <c r="G63" s="84"/>
      <c r="H63" s="33" t="str">
        <f>VLOOKUP(RANK(I63,($F$63,$I$63,$L$63,$O$63)),'Look Up'!$A$3:$B$6,2,0)</f>
        <v>3rd</v>
      </c>
      <c r="I63" s="34">
        <f>J60</f>
        <v>8.5</v>
      </c>
      <c r="J63" s="35"/>
      <c r="K63" s="33" t="str">
        <f>VLOOKUP(RANK(L63,($F$63,$I$63,$L$63,$O$63)),'Look Up'!$A$3:$B$6,2,0)</f>
        <v>3rd</v>
      </c>
      <c r="L63" s="34">
        <f>M60</f>
        <v>8.5</v>
      </c>
      <c r="M63" s="35"/>
      <c r="N63" s="33" t="str">
        <f>VLOOKUP(RANK(O63,($F$63,$I$63,$L$63,$O$63)),'Look Up'!$A$3:$B$6,2,0)</f>
        <v>2nd</v>
      </c>
      <c r="O63" s="34">
        <f>P60</f>
        <v>9.5</v>
      </c>
      <c r="P63" s="35"/>
    </row>
    <row r="64" spans="4:16" ht="12.75">
      <c r="D64" s="26"/>
      <c r="E64" s="87" t="str">
        <f>"for "&amp;E5</f>
        <v>for Trumpton A</v>
      </c>
      <c r="F64" s="88"/>
      <c r="G64" s="89"/>
      <c r="H64" s="47"/>
      <c r="I64" s="47"/>
      <c r="J64" s="47"/>
      <c r="K64" s="46"/>
      <c r="L64" s="47"/>
      <c r="M64" s="47"/>
      <c r="N64" s="46"/>
      <c r="O64" s="47"/>
      <c r="P64" s="48"/>
    </row>
    <row r="65" spans="4:16" ht="15">
      <c r="D65" s="31" t="s">
        <v>54</v>
      </c>
      <c r="E65" s="90"/>
      <c r="F65" s="91"/>
      <c r="G65" s="92"/>
      <c r="H65" s="22"/>
      <c r="I65" s="22"/>
      <c r="J65" s="22"/>
      <c r="K65" s="49"/>
      <c r="L65" s="22"/>
      <c r="M65" s="22"/>
      <c r="N65" s="49"/>
      <c r="O65" s="22"/>
      <c r="P65" s="50"/>
    </row>
    <row r="66" spans="4:16" ht="15">
      <c r="D66" s="31" t="s">
        <v>49</v>
      </c>
      <c r="E66" s="90"/>
      <c r="F66" s="91"/>
      <c r="G66" s="92"/>
      <c r="H66" s="22"/>
      <c r="I66" s="22"/>
      <c r="J66" s="22"/>
      <c r="K66" s="49"/>
      <c r="L66" s="22"/>
      <c r="M66" s="22"/>
      <c r="N66" s="49"/>
      <c r="O66" s="22"/>
      <c r="P66" s="50"/>
    </row>
    <row r="67" spans="4:16" ht="13.8" thickBot="1">
      <c r="D67" s="28"/>
      <c r="E67" s="93"/>
      <c r="F67" s="94"/>
      <c r="G67" s="95"/>
      <c r="H67" s="74" t="str">
        <f>"for "&amp;H5</f>
        <v>for Weatherfield B</v>
      </c>
      <c r="I67" s="29"/>
      <c r="J67" s="29"/>
      <c r="K67" s="69" t="str">
        <f>"for "&amp;K5</f>
        <v>for Fairview A</v>
      </c>
      <c r="L67" s="29"/>
      <c r="M67" s="29"/>
      <c r="N67" s="69" t="str">
        <f>"for "&amp;N5</f>
        <v>for Gotham A</v>
      </c>
      <c r="O67" s="29"/>
      <c r="P67" s="75"/>
    </row>
    <row r="68" spans="4:16" ht="15.6">
      <c r="D68" s="71" t="s">
        <v>78</v>
      </c>
      <c r="E68" s="85"/>
      <c r="F68" s="86"/>
      <c r="G68" s="86"/>
      <c r="H68" s="77"/>
      <c r="I68" s="76"/>
      <c r="J68" s="76"/>
      <c r="K68" s="77"/>
      <c r="L68" s="76"/>
      <c r="M68" s="76"/>
      <c r="N68" s="77"/>
      <c r="O68" s="76"/>
      <c r="P68" s="78"/>
    </row>
    <row r="69" spans="4:16" ht="16.2" thickBot="1">
      <c r="D69" s="72"/>
      <c r="E69" s="79"/>
      <c r="F69" s="80"/>
      <c r="G69" s="80"/>
      <c r="H69" s="73"/>
      <c r="I69" s="80"/>
      <c r="J69" s="80"/>
      <c r="K69" s="73"/>
      <c r="L69" s="80"/>
      <c r="M69" s="80"/>
      <c r="N69" s="73"/>
      <c r="O69" s="80"/>
      <c r="P69" s="81"/>
    </row>
    <row r="70" spans="4:16" ht="15">
      <c r="D70" s="30" t="s">
        <v>55</v>
      </c>
      <c r="E70" s="27"/>
      <c r="F70" s="47"/>
      <c r="G70" s="47"/>
      <c r="H70" s="47"/>
      <c r="I70" s="47"/>
      <c r="J70" s="47"/>
      <c r="K70" s="47"/>
      <c r="L70" s="47"/>
      <c r="M70" s="47"/>
      <c r="N70" s="47"/>
      <c r="O70" s="47"/>
      <c r="P70" s="48"/>
    </row>
    <row r="71" spans="4:16" ht="13.8" thickBot="1">
      <c r="D71" s="28"/>
      <c r="E71" s="29"/>
      <c r="F71" s="51"/>
      <c r="G71" s="51"/>
      <c r="H71" s="51"/>
      <c r="I71" s="51"/>
      <c r="J71" s="51"/>
      <c r="K71" s="51"/>
      <c r="L71" s="51"/>
      <c r="M71" s="51"/>
      <c r="N71" s="51"/>
      <c r="O71" s="51"/>
      <c r="P71" s="52"/>
    </row>
    <row r="73" ht="12.75">
      <c r="E73" s="32"/>
    </row>
  </sheetData>
  <sheetProtection sheet="1"/>
  <mergeCells count="20">
    <mergeCell ref="R4:S4"/>
    <mergeCell ref="R5:S5"/>
    <mergeCell ref="A1:P1"/>
    <mergeCell ref="K5:M5"/>
    <mergeCell ref="N5:P5"/>
    <mergeCell ref="A2:D2"/>
    <mergeCell ref="H5:J5"/>
    <mergeCell ref="A5:D5"/>
    <mergeCell ref="E5:G5"/>
    <mergeCell ref="E64:G67"/>
    <mergeCell ref="A6:D6"/>
    <mergeCell ref="N4:P4"/>
    <mergeCell ref="A59:D59"/>
    <mergeCell ref="E4:G4"/>
    <mergeCell ref="H4:J4"/>
    <mergeCell ref="K4:M4"/>
    <mergeCell ref="A7:D7"/>
    <mergeCell ref="A20:D20"/>
    <mergeCell ref="A33:D33"/>
    <mergeCell ref="A46:D46"/>
  </mergeCells>
  <conditionalFormatting sqref="R63">
    <cfRule type="cellIs" priority="1" dxfId="1" operator="notEqual" stopIfTrue="1">
      <formula>490</formula>
    </cfRule>
  </conditionalFormatting>
  <conditionalFormatting sqref="R20:S20 R59:S59 R46:S46 R33:S33">
    <cfRule type="cellIs" priority="2" dxfId="1" operator="lessThan" stopIfTrue="1">
      <formula>0</formula>
    </cfRule>
  </conditionalFormatting>
  <conditionalFormatting sqref="R8:S19 R21:S32 R34:S45 R47:S58 R60:S60">
    <cfRule type="cellIs" priority="3" dxfId="0" operator="greaterThan" stopIfTrue="1">
      <formula>10</formula>
    </cfRule>
  </conditionalFormatting>
  <dataValidations count="3">
    <dataValidation type="list" allowBlank="1" showInputMessage="1" showErrorMessage="1" sqref="K8:K19 N60 E21:E32 E34:E45 E47:E58 K21:K32 K34:K45 K47:K58 K60 E60 H8:H19 H21:H32 H34:H45 H47:H58 H60 N8:N19 N21:N32 N34:N45 N47:N58 E9:E11 E13:E19">
      <formula1>Position</formula1>
    </dataValidation>
    <dataValidation type="list" allowBlank="1" showInputMessage="1" showErrorMessage="1" errorTitle="Select from the list only" sqref="E8">
      <formula1>Position</formula1>
    </dataValidation>
    <dataValidation type="list" allowBlank="1" showInputMessage="1" showErrorMessage="1" error="You must enter only from the list" sqref="E12">
      <formula1>Position</formula1>
    </dataValidation>
  </dataValidations>
  <printOptions horizontalCentered="1" verticalCentered="1"/>
  <pageMargins left="0.4724409448818898" right="0.31496062992125984" top="0.3937007874015748" bottom="0.31496062992125984" header="0.2755905511811024" footer="0.1968503937007874"/>
  <pageSetup fitToHeight="1" fitToWidth="1" horizontalDpi="300" verticalDpi="300" orientation="portrait" paperSize="9" scale="73"/>
</worksheet>
</file>

<file path=xl/worksheets/sheet2.xml><?xml version="1.0" encoding="utf-8"?>
<worksheet xmlns="http://schemas.openxmlformats.org/spreadsheetml/2006/main" xmlns:r="http://schemas.openxmlformats.org/officeDocument/2006/relationships">
  <dimension ref="A1:B31"/>
  <sheetViews>
    <sheetView workbookViewId="0" topLeftCell="A1">
      <selection activeCell="A30" sqref="A30"/>
    </sheetView>
  </sheetViews>
  <sheetFormatPr defaultColWidth="8.7109375" defaultRowHeight="12.75"/>
  <cols>
    <col min="1" max="1" width="76.140625" style="0" customWidth="1"/>
  </cols>
  <sheetData>
    <row r="1" ht="12.75">
      <c r="A1" s="67" t="s">
        <v>67</v>
      </c>
    </row>
    <row r="2" ht="12.75">
      <c r="A2" s="67"/>
    </row>
    <row r="3" spans="1:2" ht="12.75">
      <c r="A3" t="s">
        <v>63</v>
      </c>
      <c r="B3" s="15" t="s">
        <v>36</v>
      </c>
    </row>
    <row r="5" ht="26.4">
      <c r="A5" s="68" t="s">
        <v>68</v>
      </c>
    </row>
    <row r="7" ht="12.75">
      <c r="A7" t="s">
        <v>61</v>
      </c>
    </row>
    <row r="9" ht="12.75">
      <c r="A9" t="s">
        <v>62</v>
      </c>
    </row>
    <row r="11" ht="12.75">
      <c r="A11" t="s">
        <v>0</v>
      </c>
    </row>
    <row r="13" ht="12.75">
      <c r="A13" t="s">
        <v>1</v>
      </c>
    </row>
    <row r="15" ht="12.75">
      <c r="A15" t="s">
        <v>2</v>
      </c>
    </row>
    <row r="18" ht="39.6">
      <c r="A18" s="68" t="s">
        <v>5</v>
      </c>
    </row>
    <row r="19" ht="12.75">
      <c r="A19" s="68"/>
    </row>
    <row r="20" ht="12.75">
      <c r="A20" t="s">
        <v>4</v>
      </c>
    </row>
    <row r="22" ht="12.75">
      <c r="A22" t="s">
        <v>69</v>
      </c>
    </row>
    <row r="23" ht="12.75">
      <c r="A23" t="s">
        <v>71</v>
      </c>
    </row>
    <row r="25" ht="12.75">
      <c r="A25" t="s">
        <v>3</v>
      </c>
    </row>
    <row r="27" ht="12.75">
      <c r="A27" t="s">
        <v>70</v>
      </c>
    </row>
    <row r="29" ht="12.75">
      <c r="A29" s="67" t="s">
        <v>66</v>
      </c>
    </row>
    <row r="30" ht="12.75">
      <c r="A30" t="s">
        <v>64</v>
      </c>
    </row>
    <row r="31" ht="12.75">
      <c r="A31" t="s">
        <v>65</v>
      </c>
    </row>
  </sheetData>
  <sheetProtection sheet="1" objects="1" scenarios="1"/>
  <dataValidations count="1">
    <dataValidation type="list" allowBlank="1" showInputMessage="1" showErrorMessage="1" sqref="B3">
      <formula1>Position</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1"/>
  <sheetViews>
    <sheetView workbookViewId="0" topLeftCell="A1">
      <selection activeCell="A2" sqref="A2"/>
    </sheetView>
  </sheetViews>
  <sheetFormatPr defaultColWidth="8.7109375" defaultRowHeight="12.75"/>
  <cols>
    <col min="4" max="4" width="10.421875" style="0" bestFit="1" customWidth="1"/>
  </cols>
  <sheetData>
    <row r="1" spans="1:4" ht="12.75">
      <c r="A1" s="14"/>
      <c r="B1" t="s">
        <v>28</v>
      </c>
      <c r="C1" t="s">
        <v>44</v>
      </c>
      <c r="D1" t="s">
        <v>56</v>
      </c>
    </row>
    <row r="2" spans="1:3" ht="12.75">
      <c r="A2">
        <v>0</v>
      </c>
      <c r="C2">
        <v>0</v>
      </c>
    </row>
    <row r="3" spans="1:4" ht="12.75">
      <c r="A3">
        <v>1</v>
      </c>
      <c r="B3" t="s">
        <v>35</v>
      </c>
      <c r="C3">
        <v>4</v>
      </c>
      <c r="D3">
        <f>A3</f>
        <v>1</v>
      </c>
    </row>
    <row r="4" spans="1:4" ht="12.75">
      <c r="A4">
        <v>2</v>
      </c>
      <c r="B4" t="s">
        <v>36</v>
      </c>
      <c r="C4">
        <v>3</v>
      </c>
      <c r="D4">
        <f>A4+D3</f>
        <v>3</v>
      </c>
    </row>
    <row r="5" spans="1:4" ht="12.75">
      <c r="A5">
        <v>3</v>
      </c>
      <c r="B5" t="s">
        <v>37</v>
      </c>
      <c r="C5">
        <v>2</v>
      </c>
      <c r="D5">
        <f>A5+D4</f>
        <v>6</v>
      </c>
    </row>
    <row r="6" spans="1:4" ht="12.75">
      <c r="A6">
        <v>4</v>
      </c>
      <c r="B6" t="s">
        <v>38</v>
      </c>
      <c r="C6">
        <v>1</v>
      </c>
      <c r="D6">
        <f>A6+D5</f>
        <v>10</v>
      </c>
    </row>
    <row r="7" spans="2:3" ht="12.75">
      <c r="B7" t="s">
        <v>39</v>
      </c>
      <c r="C7">
        <v>3.5</v>
      </c>
    </row>
    <row r="8" spans="2:3" ht="12.75">
      <c r="B8" t="s">
        <v>40</v>
      </c>
      <c r="C8">
        <v>2.5</v>
      </c>
    </row>
    <row r="9" spans="2:3" ht="12.75">
      <c r="B9" t="s">
        <v>41</v>
      </c>
      <c r="C9">
        <v>1.5</v>
      </c>
    </row>
    <row r="10" spans="2:3" ht="12.75">
      <c r="B10" t="s">
        <v>42</v>
      </c>
      <c r="C10">
        <v>0</v>
      </c>
    </row>
    <row r="11" spans="2:3" ht="12.75">
      <c r="B11" t="s">
        <v>43</v>
      </c>
      <c r="C11">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Four Five Ltd</dc:creator>
  <cp:keywords/>
  <dc:description/>
  <cp:lastModifiedBy>Fourfive</cp:lastModifiedBy>
  <cp:lastPrinted>2016-03-09T19:25:08Z</cp:lastPrinted>
  <dcterms:created xsi:type="dcterms:W3CDTF">2009-03-27T22:30:58Z</dcterms:created>
  <dcterms:modified xsi:type="dcterms:W3CDTF">2023-01-10T20:46:25Z</dcterms:modified>
  <cp:category/>
  <cp:version/>
  <cp:contentType/>
  <cp:contentStatus/>
</cp:coreProperties>
</file>